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rtscz-my.sharepoint.com/personal/marek_slaby_rts_cz/Documents/Plocha/7949 - MMN/Zadavaci dokumentace/"/>
    </mc:Choice>
  </mc:AlternateContent>
  <xr:revisionPtr revIDLastSave="153" documentId="13_ncr:1_{6E6B1357-4A30-422B-B3AB-B714549AE625}" xr6:coauthVersionLast="47" xr6:coauthVersionMax="47" xr10:uidLastSave="{2D84DC83-6C4F-45A3-AA5D-52AF5FC77EF3}"/>
  <bookViews>
    <workbookView xWindow="-120" yWindow="-120" windowWidth="29040" windowHeight="15720" xr2:uid="{00000000-000D-0000-FFFF-FFFF00000000}"/>
  </bookViews>
  <sheets>
    <sheet name="Příloha č. 3" sheetId="1" r:id="rId1"/>
    <sheet name="Výpočet" sheetId="3" state="hidden" r:id="rId2"/>
  </sheets>
  <definedNames>
    <definedName name="_xlnm.Print_Area" localSheetId="0">'Příloha č. 3'!$A$1:$N$80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6" i="1" l="1"/>
  <c r="E9" i="1" l="1"/>
  <c r="B4" i="1" l="1"/>
  <c r="E10" i="1" l="1"/>
  <c r="E12" i="1" l="1"/>
  <c r="F9" i="1" l="1"/>
  <c r="G9" i="1" l="1"/>
  <c r="D10" i="3"/>
  <c r="C10" i="3"/>
  <c r="B10" i="3"/>
  <c r="D9" i="3"/>
  <c r="C9" i="3"/>
  <c r="B9" i="3"/>
  <c r="D8" i="3"/>
  <c r="C8" i="3"/>
  <c r="B8" i="3"/>
  <c r="D7" i="3"/>
  <c r="C7" i="3"/>
  <c r="B7" i="3"/>
  <c r="D6" i="3"/>
  <c r="C6" i="3"/>
  <c r="B6" i="3"/>
  <c r="D5" i="3"/>
  <c r="C5" i="3"/>
  <c r="B5" i="3"/>
  <c r="D4" i="3"/>
  <c r="C4" i="3"/>
  <c r="B4" i="3"/>
  <c r="D3" i="3"/>
  <c r="C3" i="3"/>
  <c r="B3" i="3"/>
  <c r="D2" i="3"/>
  <c r="C2" i="3"/>
  <c r="B2" i="3"/>
  <c r="E4" i="3" l="1"/>
  <c r="E9" i="3"/>
  <c r="E3" i="3"/>
  <c r="E2" i="3"/>
  <c r="E10" i="3"/>
  <c r="E7" i="3"/>
  <c r="E6" i="3"/>
  <c r="E8" i="3"/>
  <c r="E5" i="3"/>
  <c r="F10" i="1"/>
  <c r="G10" i="1" s="1"/>
  <c r="E8" i="1" l="1"/>
  <c r="G57" i="1"/>
  <c r="G56" i="1"/>
  <c r="G55" i="1"/>
  <c r="G54" i="1"/>
  <c r="G53" i="1"/>
  <c r="G52" i="1"/>
  <c r="G51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46" i="1" l="1"/>
  <c r="G58" i="1"/>
  <c r="B13" i="1" s="1"/>
  <c r="F12" i="1"/>
  <c r="G12" i="1" s="1"/>
  <c r="B11" i="1" l="1"/>
  <c r="A18" i="1" s="1"/>
  <c r="E13" i="1"/>
  <c r="F13" i="1" s="1"/>
  <c r="G13" i="1" s="1"/>
  <c r="E11" i="1" l="1"/>
  <c r="F11" i="1" s="1"/>
  <c r="G11" i="1" s="1"/>
  <c r="G7" i="1"/>
  <c r="E7" i="1"/>
  <c r="F8" i="1" l="1"/>
  <c r="E14" i="1" l="1"/>
  <c r="G8" i="1"/>
  <c r="G14" i="1" s="1"/>
  <c r="F14" i="1"/>
</calcChain>
</file>

<file path=xl/sharedStrings.xml><?xml version="1.0" encoding="utf-8"?>
<sst xmlns="http://schemas.openxmlformats.org/spreadsheetml/2006/main" count="82" uniqueCount="77">
  <si>
    <t>popis</t>
  </si>
  <si>
    <t>cena v Kč bez DPH</t>
  </si>
  <si>
    <t>pozn.</t>
  </si>
  <si>
    <t>1 hodina</t>
  </si>
  <si>
    <t>1 cesta</t>
  </si>
  <si>
    <t>Pozn.</t>
  </si>
  <si>
    <t>výše DPH</t>
  </si>
  <si>
    <t>Záruční lhůta pokrývá celou předpokládanou životnost ZP</t>
  </si>
  <si>
    <t>1x/rok</t>
  </si>
  <si>
    <t>1x/2 roky</t>
  </si>
  <si>
    <t>BTK-četnost</t>
  </si>
  <si>
    <t>zvolte</t>
  </si>
  <si>
    <t>Informace:</t>
  </si>
  <si>
    <t>část 1</t>
  </si>
  <si>
    <t>část 2</t>
  </si>
  <si>
    <t>část 3</t>
  </si>
  <si>
    <t>zvolte část VZ</t>
  </si>
  <si>
    <t>1. Výše uvedené ceny bez DPH budou fakturovány s aktuální sazbou DPH.</t>
  </si>
  <si>
    <t xml:space="preserve">2. Náhradní díly (nikoliv  pravidelně měněné náhradní díly) budou prodávajícím účtovány samostatně v cenách v místě a čase obvyklých.  </t>
  </si>
  <si>
    <t>5. Kupující nebude hradit prodávajícímu žádné další náklady (např. stravné či ubytování servisního technika nebo úhradu času stráveného na cestě).</t>
  </si>
  <si>
    <t>6. Samostatně uvedená cena za servisní činnosti zajišťované prodávajícím (hodinová práce technika) a dopravní náklady prodávajícího do sídla kupujícího a zpět bude účtována pouze v případech, kdy kupující ohlásí nenadálou poruchu prodávajícímu.</t>
  </si>
  <si>
    <t>8. Všechny výše uvedené informace jsou v souladu se ZD k nabízenému zboží, přičemž cena za náhradní díly je myšlena pro nové, nepužité a nerepasované kusy.</t>
  </si>
  <si>
    <t>Cena za servisní činnosti zajišťované prodávajícím mimo TK</t>
  </si>
  <si>
    <t>Dopravní náklady prodávajícího (tedy jak za ujeté km, tak za čas strávený na cestě) do sídla kupujícího a zpět mimo TK</t>
  </si>
  <si>
    <t>Školení</t>
  </si>
  <si>
    <t>1 školící lekce</t>
  </si>
  <si>
    <t>Název dílu</t>
  </si>
  <si>
    <t>Objednací číslo</t>
  </si>
  <si>
    <t xml:space="preserve">Četnost výměn </t>
  </si>
  <si>
    <t>Cena za kus bez DPH</t>
  </si>
  <si>
    <t>Název činnosti</t>
  </si>
  <si>
    <t>Četnost činnosti za rok</t>
  </si>
  <si>
    <t>Cena za činnost bez DPH</t>
  </si>
  <si>
    <t>4. Cena za pozáruční BTK zahrnuje mimo potřebný spotřební materiál (vč. náhradních dílů měněných v rámci BTK) rovněž dopravní náklady a práci technika, proto nemohou být nad rámec BTK účtovány. Cenu za BTK uvede účastník za celou dodávku.</t>
  </si>
  <si>
    <t>2x/rok</t>
  </si>
  <si>
    <t>Zvolte frekvenci BTK</t>
  </si>
  <si>
    <t>Počet kusů zboží:</t>
  </si>
  <si>
    <t>3. Kupující předpokládá 1 hodin/rok práce technika (tj. cena za servisní činnosti zajišťované prodávajícím) po skončení záruky na jednom kusu.</t>
  </si>
  <si>
    <t>Dle legislativy ani dle výrobce potřeba žádné nejsou.</t>
  </si>
  <si>
    <t>Počet ks za stanovené pozáruční období</t>
  </si>
  <si>
    <t>cena v Kč bez DPH za stanovené pozáruční období 96 měsíců</t>
  </si>
  <si>
    <t>cena v Kč bez DPH za stanovené pozáruční období 84 měsíců</t>
  </si>
  <si>
    <t>cena v Kč bez DPH za stanovené pozáruční období 72 měsíců</t>
  </si>
  <si>
    <t>cena v Kč bez DPH za stanovené pozáruční období 60 měsíců</t>
  </si>
  <si>
    <t>cena v Kč bez DPH za stanovené pozáruční období 48 měsíců</t>
  </si>
  <si>
    <t>cena v Kč bez DPH za stanovené pozáruční období 36 měsíců</t>
  </si>
  <si>
    <t>cena v Kč bez DPH za stanovené pozáruční období 24 měsíců</t>
  </si>
  <si>
    <t>cena v Kč bez DPH za stanovené pozáruční období 12 měsíců</t>
  </si>
  <si>
    <t>cena v Kč včetně DPH za stanovené pozáruční období 96 měsíců</t>
  </si>
  <si>
    <t>cena v Kč včetně DPH za stanovené pozáruční období 84 měsíců</t>
  </si>
  <si>
    <t>cena v Kč včetně DPH za stanovené pozáruční období 72 měsíců</t>
  </si>
  <si>
    <t>cena v Kč včetně DPH za stanovené pozáruční období 60 měsíců</t>
  </si>
  <si>
    <t>cena v Kč včetně DPH za stanovené pozáruční období 48 měsíců</t>
  </si>
  <si>
    <t>cena v Kč včetně DPH za stanovené pozáruční období 36 měsíců</t>
  </si>
  <si>
    <t>cena v Kč včetně DPH za stanovené pozáruční období 24 měsíců</t>
  </si>
  <si>
    <t>cena v Kč včetně DPH za stanovené pozáruční období 12 měsíců</t>
  </si>
  <si>
    <t>Pravidelně měněné náhradní díly  (např. filtry) po určitém cyklu dle nařízení výrobce, servisní organizace nebo legislativy po skončení záruční doby mimo BTK po dobu stanoveného pozáručního období.</t>
  </si>
  <si>
    <t>Cena za stanoveného pozáručního období bez DPH</t>
  </si>
  <si>
    <t xml:space="preserve">Cena celkem za stanoveného pozáručního období měsíců </t>
  </si>
  <si>
    <t>Počet činností za stanoveného pozáručního období</t>
  </si>
  <si>
    <t>po dobu stanoveného pozáručního období</t>
  </si>
  <si>
    <t xml:space="preserve">Cena celkem stanoveného pozáručního období </t>
  </si>
  <si>
    <t>Další činnosti nezbytné pro řádný provoz dle platné legislativy a dle smlouvy po dobu stanoveného pozáručního období.</t>
  </si>
  <si>
    <t>Prohlašujeme, že tento postup zajišťuje realizaci celého předmětu plnění veřejné zakázky. V rámci této zakázky jsme neobdrželi neoprávněnou podporu a na zakázce máme přiměřený zisk.</t>
  </si>
  <si>
    <t>Školení bude probíhat zdarma po celou dobu životnosti nabízeného zboží.</t>
  </si>
  <si>
    <t>Příloha č. 3 ke smlouvě kupní a servisní - Cena za pozáruční činnosti</t>
  </si>
  <si>
    <r>
      <t>BTK -</t>
    </r>
    <r>
      <rPr>
        <b/>
        <sz val="11"/>
        <rFont val="Arial"/>
        <family val="2"/>
        <charset val="238"/>
      </rPr>
      <t xml:space="preserve"> 1 ks zboží</t>
    </r>
    <r>
      <rPr>
        <sz val="11"/>
        <rFont val="Arial"/>
        <family val="2"/>
        <charset val="238"/>
      </rPr>
      <t xml:space="preserve"> (zahrnuje též spotřební materiál potřebný k jejímu provedení, dále dopravní náklady a práci technika)</t>
    </r>
  </si>
  <si>
    <r>
      <t xml:space="preserve">Pravidelně měněné náhradní díly  (např. filtry) po určitém cyklu dle nařízení výrobce, servisní organizace nebo legislativy </t>
    </r>
    <r>
      <rPr>
        <i/>
        <sz val="11"/>
        <rFont val="Arial"/>
        <family val="2"/>
        <charset val="238"/>
      </rPr>
      <t xml:space="preserve">po skončení záruční doby </t>
    </r>
    <r>
      <rPr>
        <sz val="11"/>
        <rFont val="Arial"/>
        <family val="2"/>
        <charset val="238"/>
      </rPr>
      <t xml:space="preserve">mimo BTK </t>
    </r>
    <r>
      <rPr>
        <b/>
        <sz val="11"/>
        <rFont val="Arial"/>
        <family val="2"/>
        <charset val="238"/>
      </rPr>
      <t>pro veškeré nabízené zboží.</t>
    </r>
  </si>
  <si>
    <r>
      <t xml:space="preserve">Další činnosti nezbytné pro řádný provoz dle platné legislativy </t>
    </r>
    <r>
      <rPr>
        <b/>
        <sz val="11"/>
        <rFont val="Arial"/>
        <family val="2"/>
        <charset val="238"/>
      </rPr>
      <t>pro veškeré nabízené zboží.</t>
    </r>
  </si>
  <si>
    <r>
      <t xml:space="preserve">Účastník </t>
    </r>
    <r>
      <rPr>
        <b/>
        <sz val="11"/>
        <color rgb="FFFF0000"/>
        <rFont val="Arial"/>
        <family val="2"/>
        <charset val="238"/>
      </rPr>
      <t>vybere</t>
    </r>
    <r>
      <rPr>
        <sz val="11"/>
        <rFont val="Arial"/>
        <family val="2"/>
        <charset val="238"/>
      </rPr>
      <t xml:space="preserve"> možnost z </t>
    </r>
    <r>
      <rPr>
        <b/>
        <sz val="11"/>
        <rFont val="Arial"/>
        <family val="2"/>
        <charset val="238"/>
      </rPr>
      <t>modrých polí.</t>
    </r>
  </si>
  <si>
    <r>
      <t xml:space="preserve">Účastník vyplní </t>
    </r>
    <r>
      <rPr>
        <b/>
        <sz val="11"/>
        <color rgb="FFFF0000"/>
        <rFont val="Arial"/>
        <family val="2"/>
        <charset val="238"/>
      </rPr>
      <t>pouze</t>
    </r>
    <r>
      <rPr>
        <sz val="11"/>
        <rFont val="Arial"/>
        <family val="2"/>
        <charset val="238"/>
      </rPr>
      <t xml:space="preserve"> žlutá pole.</t>
    </r>
  </si>
  <si>
    <r>
      <t xml:space="preserve">7. Pravidelně měněné náhradní díly mimo BTK musí zahrnovat všechny pravidelně měněné náhradní díly ke všem kusům zboží </t>
    </r>
    <r>
      <rPr>
        <b/>
        <sz val="11"/>
        <rFont val="Arial"/>
        <family val="2"/>
        <charset val="238"/>
      </rPr>
      <t>po dobu stanoveného pozáručního období</t>
    </r>
    <r>
      <rPr>
        <sz val="11"/>
        <rFont val="Arial"/>
        <family val="2"/>
        <charset val="238"/>
      </rPr>
      <t xml:space="preserve"> provozu a musí být podrobně rozepsány v tabulce</t>
    </r>
    <r>
      <rPr>
        <sz val="12"/>
        <rFont val="Arial"/>
        <family val="2"/>
        <charset val="238"/>
      </rPr>
      <t>:</t>
    </r>
    <r>
      <rPr>
        <sz val="11"/>
        <rFont val="Arial"/>
        <family val="2"/>
        <charset val="238"/>
      </rPr>
      <t xml:space="preserve"> </t>
    </r>
    <r>
      <rPr>
        <b/>
        <sz val="11"/>
        <rFont val="Arial"/>
        <family val="2"/>
        <charset val="238"/>
      </rPr>
      <t xml:space="preserve">Pravidelně měněné náhradní díly  (např. filtry) po určitém cyklu dle nařízení výrobce, servisní organizace nebo legislativy po skončení záruční doby mimo BTK. </t>
    </r>
    <r>
      <rPr>
        <sz val="11"/>
        <rFont val="Arial"/>
        <family val="2"/>
        <charset val="238"/>
      </rPr>
      <t xml:space="preserve">Z tabulky musí být zřejmá četnost výměn, tedy počet kusů na pokrytí celé předpokládané životnosti přístroje (tj.garantovaná doba životnosti ponížena o záruční lhůtu, ve které jsou pravidelně měněné náhradní díly zdarma) i cena za 1 ks.  V případě, že takovéto náhradní díly nejsou, ponechá účastník v prvním řádku tabulky: </t>
    </r>
    <r>
      <rPr>
        <b/>
        <sz val="11"/>
        <color rgb="FFFF0000"/>
        <rFont val="Arial"/>
        <family val="2"/>
        <charset val="238"/>
      </rPr>
      <t xml:space="preserve">Dle legislativy ani dle výrobce potřeba žádné nejsou. </t>
    </r>
    <r>
      <rPr>
        <b/>
        <sz val="11"/>
        <rFont val="Arial"/>
        <family val="2"/>
        <charset val="238"/>
      </rPr>
      <t>V opačném případě tuto formulaci smaže a nacení veškeré pravidelně měněné díly.</t>
    </r>
  </si>
  <si>
    <r>
      <t xml:space="preserve">9. V tabulce: </t>
    </r>
    <r>
      <rPr>
        <b/>
        <sz val="11"/>
        <rFont val="Arial"/>
        <family val="2"/>
        <charset val="238"/>
      </rPr>
      <t>Další činnosti nezbytné pro řádný provoz dle platné legislativy</t>
    </r>
    <r>
      <rPr>
        <sz val="11"/>
        <rFont val="Arial"/>
        <family val="2"/>
        <charset val="238"/>
      </rPr>
      <t xml:space="preserve"> vyplní účastník veškeré činnosti jako jsou validace, kalibrace, revize, ZDS, a další. V případě, že takovéto činnosti nejsou, ponechá účastník v prvním řádku tabulky: </t>
    </r>
    <r>
      <rPr>
        <b/>
        <sz val="11"/>
        <color rgb="FFFF0000"/>
        <rFont val="Arial"/>
        <family val="2"/>
        <charset val="238"/>
      </rPr>
      <t xml:space="preserve">Dle legislativy ani dle výrobce potřeba žádné nejsou. </t>
    </r>
    <r>
      <rPr>
        <b/>
        <sz val="11"/>
        <rFont val="Arial"/>
        <family val="2"/>
        <charset val="238"/>
      </rPr>
      <t>V opačném případě tuto formulaci smaže a nacení veškeré nezbytné činnosti.</t>
    </r>
  </si>
  <si>
    <t xml:space="preserve">Zeleně označená buňka je součástí hodnocení celkové nabídkové ceny, do které vstupuje jako CENA ZA POZÁRUČNÍ ČINNOSTI                                                                                                      </t>
  </si>
  <si>
    <t>Zadavatel upozorňuje, že v případě uvedení nulové ceny (nebo neuvedení ceny) u některých položek v účastníkem podané nabídce, musí účastník toto nulové ocenění zdůvodnit, eventuálně musí uvést, kterými položkami je nulově oceněná položka nahrazená a musí připojit prohlášení, že tento postup zajišťuje realizaci celého předmětu plnění veřejné zakázky. Tato povinnost platí i pro tabulky Pravidelně měněné náhradní díly a Další činnosti nezbytné pro řádný provoz dle platné legislativy.</t>
  </si>
  <si>
    <t>Délka záruční doby v měsících :</t>
  </si>
  <si>
    <t>Stanovené pozáruční období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</si>
</sst>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K_č_-;\-* #,##0.00\ _K_č_-;_-* &quot;-&quot;??\ _K_č_-;_-@_-"/>
  </numFmts>
  <fonts count="15" x14ac:knownFonts="1"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i/>
      <sz val="11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b/>
      <sz val="16"/>
      <name val="Arial"/>
      <family val="2"/>
      <charset val="238"/>
    </font>
    <font>
      <sz val="16"/>
      <name val="Arial"/>
      <family val="2"/>
      <charset val="238"/>
    </font>
    <font>
      <b/>
      <sz val="11"/>
      <color rgb="FFFF000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C0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4" fillId="0" borderId="0" applyFont="0" applyFill="0" applyBorder="0" applyAlignment="0" applyProtection="0"/>
  </cellStyleXfs>
  <cellXfs count="118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/>
    <xf numFmtId="0" fontId="1" fillId="0" borderId="0" xfId="0" applyFont="1" applyAlignment="1">
      <alignment vertical="top" wrapText="1"/>
    </xf>
    <xf numFmtId="164" fontId="1" fillId="0" borderId="0" xfId="0" applyNumberFormat="1" applyFont="1"/>
    <xf numFmtId="0" fontId="3" fillId="0" borderId="0" xfId="0" applyFont="1" applyAlignment="1">
      <alignment wrapText="1"/>
    </xf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0" fontId="2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6" fillId="0" borderId="0" xfId="0" applyFont="1"/>
    <xf numFmtId="0" fontId="1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7" fillId="0" borderId="0" xfId="0" applyFont="1"/>
    <xf numFmtId="0" fontId="8" fillId="0" borderId="8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left" vertical="center" wrapText="1"/>
    </xf>
    <xf numFmtId="164" fontId="7" fillId="3" borderId="4" xfId="1" applyFont="1" applyFill="1" applyBorder="1" applyAlignment="1" applyProtection="1">
      <alignment horizontal="center" vertical="center"/>
      <protection locked="0"/>
    </xf>
    <xf numFmtId="164" fontId="7" fillId="0" borderId="14" xfId="1" applyFont="1" applyBorder="1" applyAlignment="1" applyProtection="1">
      <alignment vertical="center"/>
    </xf>
    <xf numFmtId="164" fontId="7" fillId="0" borderId="11" xfId="1" applyFont="1" applyBorder="1" applyAlignment="1" applyProtection="1">
      <alignment vertical="center"/>
    </xf>
    <xf numFmtId="164" fontId="7" fillId="0" borderId="4" xfId="1" applyFont="1" applyBorder="1" applyAlignment="1" applyProtection="1">
      <alignment vertical="center"/>
    </xf>
    <xf numFmtId="0" fontId="7" fillId="0" borderId="5" xfId="0" applyFont="1" applyBorder="1" applyAlignment="1">
      <alignment horizontal="left" vertical="center" wrapText="1"/>
    </xf>
    <xf numFmtId="0" fontId="9" fillId="0" borderId="12" xfId="0" applyFont="1" applyBorder="1" applyAlignment="1">
      <alignment wrapText="1"/>
    </xf>
    <xf numFmtId="0" fontId="7" fillId="0" borderId="18" xfId="0" applyFont="1" applyBorder="1" applyAlignment="1">
      <alignment vertical="center" wrapText="1"/>
    </xf>
    <xf numFmtId="164" fontId="7" fillId="0" borderId="2" xfId="1" applyFont="1" applyBorder="1" applyAlignment="1" applyProtection="1">
      <alignment vertical="center"/>
    </xf>
    <xf numFmtId="0" fontId="7" fillId="0" borderId="13" xfId="0" applyFont="1" applyBorder="1" applyAlignment="1">
      <alignment horizontal="left" vertical="center" wrapText="1"/>
    </xf>
    <xf numFmtId="164" fontId="7" fillId="0" borderId="13" xfId="1" applyFont="1" applyFill="1" applyBorder="1" applyAlignment="1" applyProtection="1">
      <alignment horizontal="center" vertical="center"/>
    </xf>
    <xf numFmtId="164" fontId="7" fillId="0" borderId="15" xfId="1" applyFont="1" applyBorder="1" applyAlignment="1" applyProtection="1">
      <alignment vertical="center"/>
    </xf>
    <xf numFmtId="164" fontId="7" fillId="0" borderId="19" xfId="1" applyFont="1" applyBorder="1" applyAlignment="1" applyProtection="1">
      <alignment vertical="center"/>
    </xf>
    <xf numFmtId="164" fontId="7" fillId="0" borderId="13" xfId="1" applyFont="1" applyBorder="1" applyAlignment="1" applyProtection="1">
      <alignment vertical="center"/>
    </xf>
    <xf numFmtId="0" fontId="7" fillId="0" borderId="6" xfId="0" applyFont="1" applyBorder="1" applyAlignment="1">
      <alignment horizontal="left" vertical="center" wrapText="1"/>
    </xf>
    <xf numFmtId="164" fontId="7" fillId="0" borderId="7" xfId="1" applyFont="1" applyBorder="1" applyAlignment="1" applyProtection="1">
      <alignment vertical="center"/>
    </xf>
    <xf numFmtId="164" fontId="7" fillId="0" borderId="16" xfId="1" applyFont="1" applyBorder="1" applyAlignment="1" applyProtection="1">
      <alignment vertical="center"/>
    </xf>
    <xf numFmtId="164" fontId="7" fillId="0" borderId="1" xfId="1" applyFont="1" applyBorder="1" applyAlignment="1" applyProtection="1">
      <alignment vertical="center"/>
    </xf>
    <xf numFmtId="164" fontId="7" fillId="0" borderId="6" xfId="1" applyFont="1" applyFill="1" applyBorder="1" applyAlignment="1" applyProtection="1">
      <alignment horizontal="center" vertical="center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/>
    </xf>
    <xf numFmtId="164" fontId="8" fillId="0" borderId="10" xfId="1" applyFont="1" applyFill="1" applyBorder="1" applyAlignment="1" applyProtection="1">
      <alignment vertical="center"/>
    </xf>
    <xf numFmtId="164" fontId="8" fillId="6" borderId="13" xfId="1" applyFont="1" applyFill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right"/>
    </xf>
    <xf numFmtId="164" fontId="8" fillId="2" borderId="10" xfId="1" applyFont="1" applyFill="1" applyBorder="1" applyAlignment="1" applyProtection="1">
      <alignment vertical="center"/>
    </xf>
    <xf numFmtId="0" fontId="12" fillId="0" borderId="0" xfId="0" applyFont="1"/>
    <xf numFmtId="0" fontId="13" fillId="0" borderId="0" xfId="0" applyFont="1"/>
    <xf numFmtId="0" fontId="7" fillId="0" borderId="0" xfId="0" applyFont="1" applyAlignment="1">
      <alignment horizontal="center" vertical="center" wrapText="1"/>
    </xf>
    <xf numFmtId="0" fontId="7" fillId="4" borderId="21" xfId="0" applyFont="1" applyFill="1" applyBorder="1" applyAlignment="1" applyProtection="1">
      <alignment horizontal="center"/>
      <protection locked="0"/>
    </xf>
    <xf numFmtId="0" fontId="7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8" fillId="0" borderId="0" xfId="0" applyFont="1" applyAlignment="1">
      <alignment wrapText="1"/>
    </xf>
    <xf numFmtId="0" fontId="7" fillId="0" borderId="0" xfId="0" applyFont="1" applyAlignment="1">
      <alignment wrapText="1"/>
    </xf>
    <xf numFmtId="0" fontId="7" fillId="0" borderId="0" xfId="0" applyFont="1" applyAlignment="1">
      <alignment vertical="top" wrapText="1"/>
    </xf>
    <xf numFmtId="0" fontId="10" fillId="0" borderId="0" xfId="0" applyFont="1" applyAlignment="1">
      <alignment wrapText="1"/>
    </xf>
    <xf numFmtId="0" fontId="7" fillId="4" borderId="24" xfId="0" applyFont="1" applyFill="1" applyBorder="1" applyAlignment="1" applyProtection="1">
      <alignment horizontal="center"/>
      <protection locked="0"/>
    </xf>
    <xf numFmtId="0" fontId="8" fillId="0" borderId="0" xfId="0" applyFont="1" applyAlignment="1">
      <alignment vertical="center" wrapText="1"/>
    </xf>
    <xf numFmtId="0" fontId="12" fillId="0" borderId="17" xfId="0" applyFont="1" applyBorder="1" applyAlignment="1">
      <alignment vertical="center"/>
    </xf>
    <xf numFmtId="0" fontId="7" fillId="0" borderId="0" xfId="0" applyFont="1" applyAlignment="1">
      <alignment horizontal="center"/>
    </xf>
    <xf numFmtId="0" fontId="7" fillId="4" borderId="20" xfId="0" applyFont="1" applyFill="1" applyBorder="1" applyAlignment="1" applyProtection="1">
      <alignment horizontal="center"/>
      <protection locked="0"/>
    </xf>
    <xf numFmtId="0" fontId="7" fillId="4" borderId="23" xfId="0" applyFont="1" applyFill="1" applyBorder="1" applyAlignment="1" applyProtection="1">
      <alignment horizontal="center"/>
      <protection locked="0"/>
    </xf>
    <xf numFmtId="0" fontId="7" fillId="2" borderId="0" xfId="0" applyFont="1" applyFill="1" applyAlignment="1">
      <alignment vertical="center"/>
    </xf>
    <xf numFmtId="0" fontId="7" fillId="4" borderId="21" xfId="0" applyFont="1" applyFill="1" applyBorder="1" applyAlignment="1" applyProtection="1">
      <alignment horizontal="center"/>
      <protection locked="0"/>
    </xf>
    <xf numFmtId="0" fontId="7" fillId="0" borderId="21" xfId="0" applyFont="1" applyBorder="1" applyAlignment="1">
      <alignment horizontal="center"/>
    </xf>
    <xf numFmtId="0" fontId="7" fillId="0" borderId="22" xfId="0" applyFont="1" applyBorder="1" applyAlignment="1">
      <alignment horizontal="center"/>
    </xf>
    <xf numFmtId="0" fontId="8" fillId="5" borderId="8" xfId="0" applyFont="1" applyFill="1" applyBorder="1" applyAlignment="1" applyProtection="1">
      <alignment horizontal="center" vertical="center" wrapText="1"/>
      <protection locked="0"/>
    </xf>
    <xf numFmtId="0" fontId="8" fillId="5" borderId="3" xfId="0" applyFont="1" applyFill="1" applyBorder="1" applyAlignment="1" applyProtection="1">
      <alignment horizontal="center" vertical="center" wrapText="1"/>
      <protection locked="0"/>
    </xf>
    <xf numFmtId="0" fontId="7" fillId="0" borderId="8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12" fillId="0" borderId="17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8" fillId="0" borderId="17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/>
    </xf>
    <xf numFmtId="0" fontId="7" fillId="4" borderId="24" xfId="0" applyFont="1" applyFill="1" applyBorder="1" applyAlignment="1" applyProtection="1">
      <alignment horizontal="center"/>
      <protection locked="0"/>
    </xf>
    <xf numFmtId="0" fontId="7" fillId="0" borderId="24" xfId="0" applyFont="1" applyBorder="1" applyAlignment="1">
      <alignment horizontal="center"/>
    </xf>
    <xf numFmtId="0" fontId="7" fillId="0" borderId="25" xfId="0" applyFont="1" applyBorder="1" applyAlignment="1">
      <alignment horizontal="center"/>
    </xf>
    <xf numFmtId="0" fontId="8" fillId="0" borderId="17" xfId="0" applyFont="1" applyBorder="1" applyAlignment="1">
      <alignment horizontal="center"/>
    </xf>
    <xf numFmtId="0" fontId="8" fillId="0" borderId="19" xfId="0" applyFont="1" applyBorder="1" applyAlignment="1">
      <alignment horizontal="center"/>
    </xf>
    <xf numFmtId="0" fontId="8" fillId="0" borderId="15" xfId="0" applyFont="1" applyBorder="1" applyAlignment="1">
      <alignment horizontal="center"/>
    </xf>
    <xf numFmtId="0" fontId="8" fillId="0" borderId="10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12" fillId="0" borderId="17" xfId="0" applyFont="1" applyBorder="1" applyAlignment="1">
      <alignment horizontal="center" wrapText="1"/>
    </xf>
    <xf numFmtId="0" fontId="12" fillId="0" borderId="19" xfId="0" applyFont="1" applyBorder="1" applyAlignment="1">
      <alignment horizontal="center" wrapText="1"/>
    </xf>
    <xf numFmtId="0" fontId="12" fillId="0" borderId="15" xfId="0" applyFont="1" applyBorder="1" applyAlignment="1">
      <alignment horizontal="center" wrapText="1"/>
    </xf>
    <xf numFmtId="0" fontId="7" fillId="0" borderId="0" xfId="0" applyFont="1" applyAlignment="1">
      <alignment horizontal="left" wrapText="1"/>
    </xf>
    <xf numFmtId="0" fontId="10" fillId="0" borderId="0" xfId="0" applyFont="1" applyAlignment="1">
      <alignment horizontal="justify" wrapText="1"/>
    </xf>
    <xf numFmtId="0" fontId="7" fillId="0" borderId="0" xfId="0" applyFont="1" applyAlignment="1">
      <alignment horizontal="left" vertical="top" wrapText="1"/>
    </xf>
    <xf numFmtId="0" fontId="8" fillId="0" borderId="0" xfId="0" applyFont="1" applyAlignment="1">
      <alignment horizontal="left" wrapText="1"/>
    </xf>
    <xf numFmtId="0" fontId="7" fillId="5" borderId="0" xfId="0" applyFont="1" applyFill="1" applyAlignment="1">
      <alignment horizontal="left" vertical="center"/>
    </xf>
    <xf numFmtId="0" fontId="7" fillId="0" borderId="0" xfId="0" applyFont="1" applyAlignment="1">
      <alignment horizontal="justify" vertical="top" wrapText="1"/>
    </xf>
    <xf numFmtId="0" fontId="7" fillId="4" borderId="0" xfId="0" applyFont="1" applyFill="1" applyAlignment="1">
      <alignment horizontal="left" vertical="center"/>
    </xf>
    <xf numFmtId="0" fontId="12" fillId="6" borderId="17" xfId="0" applyFont="1" applyFill="1" applyBorder="1" applyAlignment="1" applyProtection="1">
      <alignment horizontal="center" vertical="center"/>
    </xf>
    <xf numFmtId="0" fontId="12" fillId="6" borderId="19" xfId="0" applyFont="1" applyFill="1" applyBorder="1" applyAlignment="1" applyProtection="1">
      <alignment horizontal="center" vertical="center"/>
    </xf>
    <xf numFmtId="0" fontId="12" fillId="6" borderId="15" xfId="0" applyFont="1" applyFill="1" applyBorder="1" applyAlignment="1" applyProtection="1">
      <alignment horizontal="center" vertical="center"/>
    </xf>
    <xf numFmtId="1" fontId="12" fillId="6" borderId="17" xfId="0" applyNumberFormat="1" applyFont="1" applyFill="1" applyBorder="1" applyAlignment="1" applyProtection="1">
      <alignment horizontal="center" vertical="center"/>
    </xf>
    <xf numFmtId="1" fontId="12" fillId="6" borderId="19" xfId="0" applyNumberFormat="1" applyFont="1" applyFill="1" applyBorder="1" applyAlignment="1" applyProtection="1">
      <alignment horizontal="center" vertical="center"/>
    </xf>
    <xf numFmtId="1" fontId="12" fillId="6" borderId="15" xfId="0" applyNumberFormat="1" applyFont="1" applyFill="1" applyBorder="1" applyAlignment="1" applyProtection="1">
      <alignment horizontal="center" vertical="center"/>
    </xf>
    <xf numFmtId="0" fontId="14" fillId="4" borderId="26" xfId="0" applyFont="1" applyFill="1" applyBorder="1" applyAlignment="1" applyProtection="1">
      <alignment horizontal="center"/>
      <protection locked="0"/>
    </xf>
    <xf numFmtId="0" fontId="7" fillId="4" borderId="27" xfId="0" applyFont="1" applyFill="1" applyBorder="1" applyAlignment="1" applyProtection="1">
      <alignment horizontal="center"/>
      <protection locked="0"/>
    </xf>
    <xf numFmtId="0" fontId="7" fillId="4" borderId="27" xfId="0" applyFont="1" applyFill="1" applyBorder="1" applyAlignment="1" applyProtection="1">
      <alignment horizontal="center"/>
      <protection locked="0"/>
    </xf>
    <xf numFmtId="0" fontId="7" fillId="4" borderId="28" xfId="0" applyFont="1" applyFill="1" applyBorder="1" applyAlignment="1" applyProtection="1">
      <alignment horizontal="center"/>
      <protection locked="0"/>
    </xf>
    <xf numFmtId="164" fontId="7" fillId="3" borderId="27" xfId="1" applyFont="1" applyFill="1" applyBorder="1" applyAlignment="1" applyProtection="1">
      <alignment horizontal="center" vertical="center"/>
      <protection locked="0"/>
    </xf>
    <xf numFmtId="0" fontId="7" fillId="4" borderId="29" xfId="0" applyFont="1" applyFill="1" applyBorder="1" applyAlignment="1" applyProtection="1">
      <alignment horizontal="center"/>
      <protection locked="0"/>
    </xf>
    <xf numFmtId="0" fontId="7" fillId="0" borderId="27" xfId="0" applyFont="1" applyBorder="1" applyAlignment="1">
      <alignment horizontal="center"/>
    </xf>
    <xf numFmtId="0" fontId="7" fillId="0" borderId="30" xfId="0" applyFont="1" applyBorder="1" applyAlignment="1">
      <alignment horizontal="center"/>
    </xf>
    <xf numFmtId="0" fontId="8" fillId="0" borderId="31" xfId="0" applyFont="1" applyBorder="1" applyAlignment="1">
      <alignment horizontal="center" vertical="center" wrapText="1"/>
    </xf>
    <xf numFmtId="0" fontId="8" fillId="0" borderId="32" xfId="0" applyFont="1" applyBorder="1" applyAlignment="1">
      <alignment horizontal="center" vertical="center" wrapText="1"/>
    </xf>
    <xf numFmtId="0" fontId="8" fillId="0" borderId="33" xfId="0" applyFont="1" applyBorder="1" applyAlignment="1">
      <alignment horizontal="center" vertical="center" wrapText="1"/>
    </xf>
    <xf numFmtId="0" fontId="8" fillId="0" borderId="34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</cellXfs>
  <cellStyles count="2">
    <cellStyle name="Čárka" xfId="1" builtinId="3"/>
    <cellStyle name="Normální" xfId="0" builtinId="0"/>
  </cellStyles>
  <dxfs count="0"/>
  <tableStyles count="0" defaultTableStyle="TableStyleMedium2" defaultPivotStyle="PivotStyleLight16"/>
  <colors>
    <mruColors>
      <color rgb="FFFFFC0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C82"/>
  <sheetViews>
    <sheetView tabSelected="1" zoomScale="80" zoomScaleNormal="80" workbookViewId="0">
      <selection activeCell="A26" sqref="A26"/>
    </sheetView>
  </sheetViews>
  <sheetFormatPr defaultColWidth="9.140625" defaultRowHeight="15" x14ac:dyDescent="0.25"/>
  <cols>
    <col min="1" max="1" width="56" style="2" customWidth="1"/>
    <col min="2" max="2" width="16.85546875" style="2" customWidth="1"/>
    <col min="3" max="3" width="7.42578125" style="2" bestFit="1" customWidth="1"/>
    <col min="4" max="4" width="13.85546875" style="2" customWidth="1"/>
    <col min="5" max="5" width="20.140625" style="2" customWidth="1"/>
    <col min="6" max="6" width="17.42578125" style="2" customWidth="1"/>
    <col min="7" max="7" width="20.42578125" style="2" customWidth="1"/>
    <col min="8" max="8" width="9.140625" style="2"/>
    <col min="9" max="9" width="17.28515625" style="2" customWidth="1"/>
    <col min="10" max="11" width="9.140625" style="2"/>
    <col min="12" max="12" width="10.85546875" style="2" bestFit="1" customWidth="1"/>
    <col min="13" max="14" width="9.140625" style="2"/>
    <col min="15" max="18" width="9.28515625" style="2" bestFit="1" customWidth="1"/>
    <col min="19" max="19" width="17" style="2" customWidth="1"/>
    <col min="20" max="20" width="15.28515625" style="2" bestFit="1" customWidth="1"/>
    <col min="21" max="21" width="9.28515625" style="2" bestFit="1" customWidth="1"/>
    <col min="22" max="22" width="28.42578125" style="10" bestFit="1" customWidth="1"/>
    <col min="23" max="23" width="31.42578125" style="10" bestFit="1" customWidth="1"/>
    <col min="24" max="29" width="9.140625" style="10"/>
    <col min="30" max="16384" width="9.140625" style="2"/>
  </cols>
  <sheetData>
    <row r="1" spans="1:29" ht="20.25" x14ac:dyDescent="0.3">
      <c r="A1" s="47" t="s">
        <v>65</v>
      </c>
      <c r="B1" s="48"/>
      <c r="C1" s="48"/>
      <c r="D1" s="14"/>
      <c r="E1" s="14"/>
      <c r="F1" s="14"/>
      <c r="G1" s="14"/>
      <c r="H1" s="14"/>
      <c r="V1" s="2"/>
      <c r="W1" s="2"/>
      <c r="X1" s="2"/>
      <c r="Y1" s="2"/>
      <c r="Z1" s="2"/>
      <c r="AA1" s="2"/>
      <c r="AB1" s="2"/>
      <c r="AC1" s="2"/>
    </row>
    <row r="2" spans="1:29" ht="21" thickBot="1" x14ac:dyDescent="0.35">
      <c r="A2" s="47"/>
      <c r="B2" s="48"/>
      <c r="C2" s="48"/>
      <c r="D2" s="14"/>
      <c r="E2" s="14"/>
      <c r="F2" s="14"/>
      <c r="G2" s="14"/>
      <c r="H2" s="14"/>
      <c r="V2" s="2"/>
      <c r="W2" s="2"/>
      <c r="X2" s="2"/>
      <c r="Y2" s="2"/>
      <c r="Z2" s="2"/>
      <c r="AA2" s="2"/>
      <c r="AB2" s="2"/>
      <c r="AC2" s="2"/>
    </row>
    <row r="3" spans="1:29" ht="39.950000000000003" customHeight="1" thickBot="1" x14ac:dyDescent="0.3">
      <c r="A3" s="59" t="s">
        <v>36</v>
      </c>
      <c r="B3" s="99">
        <v>1</v>
      </c>
      <c r="C3" s="100"/>
      <c r="D3" s="101"/>
      <c r="E3" s="14"/>
      <c r="F3" s="14"/>
      <c r="G3" s="14"/>
      <c r="H3" s="14"/>
      <c r="V3" s="2"/>
      <c r="W3" s="2"/>
      <c r="X3" s="2"/>
      <c r="Y3" s="2"/>
      <c r="Z3" s="2"/>
      <c r="AA3" s="2"/>
      <c r="AB3" s="2"/>
      <c r="AC3" s="2"/>
    </row>
    <row r="4" spans="1:29" ht="39.950000000000003" customHeight="1" thickBot="1" x14ac:dyDescent="0.3">
      <c r="A4" s="59" t="s">
        <v>76</v>
      </c>
      <c r="B4" s="99" t="str">
        <f>120-B6 &amp; " měsíců"</f>
        <v>96 měsíců</v>
      </c>
      <c r="C4" s="100"/>
      <c r="D4" s="101"/>
      <c r="E4" s="14"/>
      <c r="F4" s="14"/>
      <c r="G4" s="14"/>
      <c r="H4" s="14"/>
      <c r="V4" s="2"/>
      <c r="W4" s="2"/>
      <c r="X4" s="2"/>
      <c r="Y4" s="2"/>
      <c r="Z4" s="2"/>
      <c r="AA4" s="2"/>
      <c r="AB4" s="2"/>
      <c r="AC4" s="2"/>
    </row>
    <row r="5" spans="1:29" ht="15.75" thickBot="1" x14ac:dyDescent="0.3">
      <c r="A5" s="45"/>
      <c r="B5" s="44"/>
      <c r="C5" s="14"/>
      <c r="D5" s="14"/>
      <c r="E5" s="14"/>
      <c r="F5" s="14"/>
      <c r="G5" s="14"/>
      <c r="H5" s="14"/>
      <c r="V5" s="2"/>
      <c r="W5" s="2"/>
      <c r="X5" s="2"/>
      <c r="Y5" s="2"/>
      <c r="Z5" s="2"/>
      <c r="AA5" s="2"/>
      <c r="AB5" s="2"/>
      <c r="AC5" s="2"/>
    </row>
    <row r="6" spans="1:29" ht="39.950000000000003" customHeight="1" thickBot="1" x14ac:dyDescent="0.3">
      <c r="A6" s="59" t="s">
        <v>75</v>
      </c>
      <c r="B6" s="102">
        <v>24</v>
      </c>
      <c r="C6" s="103"/>
      <c r="D6" s="104"/>
      <c r="E6" s="14"/>
      <c r="F6" s="14"/>
      <c r="G6" s="14"/>
      <c r="H6" s="14"/>
      <c r="Y6" s="2"/>
      <c r="Z6" s="2"/>
      <c r="AA6" s="2"/>
      <c r="AB6" s="2"/>
      <c r="AC6" s="2"/>
    </row>
    <row r="7" spans="1:29" ht="69.95" customHeight="1" thickBot="1" x14ac:dyDescent="0.3">
      <c r="A7" s="15" t="s">
        <v>0</v>
      </c>
      <c r="B7" s="16" t="s">
        <v>1</v>
      </c>
      <c r="C7" s="75" t="s">
        <v>2</v>
      </c>
      <c r="D7" s="76"/>
      <c r="E7" s="17" t="str">
        <f>IF(B6=24,Výpočet!H2,IF(B6=36,Výpočet!H3,IF(B6=48,Výpočet!H4,IF(B6=60,Výpočet!H5,IF(B6=72,Výpočet!H6,IF(B6=84,Výpočet!H7,IF(B6=96,Výpočet!H8,IF(B6=108,Výpočet!H9,IF(B6=120,Výpočet!H10,"zadejte záruční dobu")))))))))</f>
        <v>cena v Kč bez DPH za stanovené pozáruční období 96 měsíců</v>
      </c>
      <c r="F7" s="18" t="s">
        <v>6</v>
      </c>
      <c r="G7" s="19" t="str">
        <f>IF(B6=24,Výpočet!I2,IF(B6=36,Výpočet!I3,IF(B6=48,Výpočet!I4,IF(B6=60,Výpočet!I5,IF(B6=72,Výpočet!I6,IF(B6=84,Výpočet!I7,IF(B6=96,Výpočet!I8,IF(B6=108,Výpočet!H9,IF(B6=120,Výpočet!H10,"zadejte záruční dobu")))))))))</f>
        <v>cena v Kč včetně DPH za stanovené pozáruční období 96 měsíců</v>
      </c>
      <c r="H7" s="14"/>
      <c r="Y7" s="2"/>
      <c r="Z7" s="2"/>
      <c r="AA7" s="2"/>
      <c r="AB7" s="2"/>
      <c r="AC7" s="2"/>
    </row>
    <row r="8" spans="1:29" ht="69.95" customHeight="1" thickBot="1" x14ac:dyDescent="0.3">
      <c r="A8" s="20" t="s">
        <v>66</v>
      </c>
      <c r="B8" s="21"/>
      <c r="C8" s="67" t="s">
        <v>8</v>
      </c>
      <c r="D8" s="68"/>
      <c r="E8" s="22">
        <f>IF($B$6=24,B8*Výpočet!E$2,IF($B$6=36,B8*Výpočet!E$3,IF($B$6=48,B8*Výpočet!E4,IF($B$6=60,B8*Výpočet!E$5,IF($B$6=72,B8*Výpočet!E$6,IF($B$6=84,B8*Výpočet!E$7,IF($B$6=96,B8*Výpočet!E$8,IF($B$6=108,B8*Výpočet!E$9,Výpočet!E$10))))))))*B3</f>
        <v>0</v>
      </c>
      <c r="F8" s="23">
        <f>IF(E8="x","x",0.21*E8)</f>
        <v>0</v>
      </c>
      <c r="G8" s="24">
        <f>E8+F8</f>
        <v>0</v>
      </c>
      <c r="H8" s="14"/>
      <c r="I8" s="4"/>
      <c r="Y8" s="2"/>
      <c r="Z8" s="2"/>
      <c r="AA8" s="2"/>
      <c r="AB8" s="2"/>
      <c r="AC8" s="2"/>
    </row>
    <row r="9" spans="1:29" ht="69.95" customHeight="1" thickBot="1" x14ac:dyDescent="0.3">
      <c r="A9" s="25" t="s">
        <v>22</v>
      </c>
      <c r="B9" s="21"/>
      <c r="C9" s="77" t="s">
        <v>3</v>
      </c>
      <c r="D9" s="78"/>
      <c r="E9" s="22">
        <f>IF(B6=24,B9*8,IF(B6=36,B9*7,IF(B6=48,B9*6,IF(B6=60,B9*5,IF(B6=72,B9*4,IF(B6=84,B9*3,IF(B6=96,B9*2,IF(B6=108,B9*1,0))))))))*B3</f>
        <v>0</v>
      </c>
      <c r="F9" s="23">
        <f t="shared" ref="F9" si="0">IF(E9="x","x",0.21*E9)</f>
        <v>0</v>
      </c>
      <c r="G9" s="24">
        <f t="shared" ref="G9" si="1">E9+F9</f>
        <v>0</v>
      </c>
      <c r="H9" s="26"/>
      <c r="I9" s="4"/>
      <c r="J9" s="5"/>
      <c r="Y9" s="2"/>
      <c r="Z9" s="2"/>
      <c r="AA9" s="2"/>
      <c r="AB9" s="2"/>
      <c r="AC9" s="2"/>
    </row>
    <row r="10" spans="1:29" ht="69.95" customHeight="1" thickBot="1" x14ac:dyDescent="0.3">
      <c r="A10" s="27" t="s">
        <v>23</v>
      </c>
      <c r="B10" s="21"/>
      <c r="C10" s="69" t="s">
        <v>4</v>
      </c>
      <c r="D10" s="70"/>
      <c r="E10" s="28">
        <f>IF(B6=24,B10*4,IF(B6=36,B10*4,IF(B6=48,B10*3,IF(B6=60,B10*3,IF(B6=72,B10*2,IF(B6=84,B10*2,IF(B6=96,B10*1,IF(B6=108,B10*1,0))))))))</f>
        <v>0</v>
      </c>
      <c r="F10" s="28">
        <f>IF(E10="x","x",0.21*E10)</f>
        <v>0</v>
      </c>
      <c r="G10" s="28">
        <f>E10+F10</f>
        <v>0</v>
      </c>
      <c r="H10" s="14"/>
      <c r="I10" s="4"/>
      <c r="Y10" s="2"/>
      <c r="Z10" s="2"/>
      <c r="AA10" s="2"/>
      <c r="AB10" s="2"/>
      <c r="AC10" s="2"/>
    </row>
    <row r="11" spans="1:29" ht="69.95" customHeight="1" thickBot="1" x14ac:dyDescent="0.3">
      <c r="A11" s="29" t="s">
        <v>67</v>
      </c>
      <c r="B11" s="30">
        <f>G46</f>
        <v>0</v>
      </c>
      <c r="C11" s="74" t="s">
        <v>60</v>
      </c>
      <c r="D11" s="73"/>
      <c r="E11" s="31">
        <f>B11</f>
        <v>0</v>
      </c>
      <c r="F11" s="32">
        <f>E11*0.21</f>
        <v>0</v>
      </c>
      <c r="G11" s="33">
        <f>E11+F11</f>
        <v>0</v>
      </c>
      <c r="H11" s="14"/>
      <c r="I11" s="4"/>
      <c r="Y11" s="2"/>
      <c r="Z11" s="2"/>
      <c r="AA11" s="2"/>
      <c r="AB11" s="2"/>
      <c r="AC11" s="2"/>
    </row>
    <row r="12" spans="1:29" ht="69.95" customHeight="1" thickBot="1" x14ac:dyDescent="0.3">
      <c r="A12" s="34" t="s">
        <v>24</v>
      </c>
      <c r="B12" s="21"/>
      <c r="C12" s="74" t="s">
        <v>25</v>
      </c>
      <c r="D12" s="73"/>
      <c r="E12" s="35">
        <f>B12</f>
        <v>0</v>
      </c>
      <c r="F12" s="36">
        <f t="shared" ref="F12:F13" si="2">E12*0.21</f>
        <v>0</v>
      </c>
      <c r="G12" s="37">
        <f t="shared" ref="G12:G13" si="3">E12+F12</f>
        <v>0</v>
      </c>
      <c r="H12" s="14"/>
      <c r="I12" s="4"/>
      <c r="Y12" s="2"/>
      <c r="Z12" s="2"/>
      <c r="AA12" s="2"/>
      <c r="AB12" s="2"/>
      <c r="AC12" s="2"/>
    </row>
    <row r="13" spans="1:29" ht="69.95" customHeight="1" thickBot="1" x14ac:dyDescent="0.3">
      <c r="A13" s="34" t="s">
        <v>68</v>
      </c>
      <c r="B13" s="38">
        <f>G58</f>
        <v>0</v>
      </c>
      <c r="C13" s="74" t="s">
        <v>60</v>
      </c>
      <c r="D13" s="73"/>
      <c r="E13" s="35">
        <f t="shared" ref="E13" si="4">B13</f>
        <v>0</v>
      </c>
      <c r="F13" s="36">
        <f t="shared" si="2"/>
        <v>0</v>
      </c>
      <c r="G13" s="37">
        <f t="shared" si="3"/>
        <v>0</v>
      </c>
      <c r="H13" s="14"/>
      <c r="I13" s="4"/>
      <c r="Y13" s="2"/>
      <c r="Z13" s="2"/>
      <c r="AA13" s="2"/>
      <c r="AB13" s="2"/>
      <c r="AC13" s="2"/>
    </row>
    <row r="14" spans="1:29" ht="69.95" customHeight="1" thickBot="1" x14ac:dyDescent="0.3">
      <c r="A14" s="39"/>
      <c r="B14" s="40"/>
      <c r="C14" s="40"/>
      <c r="D14" s="40"/>
      <c r="E14" s="46">
        <f>SUM(E8:E13)</f>
        <v>0</v>
      </c>
      <c r="F14" s="41">
        <f>SUM(F8:F13)</f>
        <v>0</v>
      </c>
      <c r="G14" s="42">
        <f>SUM(G8:G13)</f>
        <v>0</v>
      </c>
      <c r="H14" s="14"/>
      <c r="Y14" s="2"/>
      <c r="Z14" s="2"/>
      <c r="AA14" s="2"/>
      <c r="AB14" s="2"/>
      <c r="AC14" s="2"/>
    </row>
    <row r="15" spans="1:29" x14ac:dyDescent="0.25">
      <c r="A15" s="43"/>
      <c r="B15" s="14"/>
      <c r="C15" s="14"/>
      <c r="D15" s="14"/>
      <c r="E15" s="14"/>
      <c r="F15" s="14"/>
      <c r="G15" s="14"/>
      <c r="H15" s="14"/>
      <c r="Y15" s="2"/>
      <c r="Z15" s="2"/>
      <c r="AA15" s="2"/>
      <c r="AB15" s="2"/>
      <c r="AC15" s="2"/>
    </row>
    <row r="16" spans="1:29" x14ac:dyDescent="0.25">
      <c r="A16" s="80" t="str">
        <f>IF(B12=0,Výpočet!C21,"")</f>
        <v>Školení bude probíhat zdarma po celou dobu životnosti nabízeného zboží.</v>
      </c>
      <c r="B16" s="80"/>
      <c r="C16" s="80"/>
      <c r="D16" s="80"/>
      <c r="E16" s="80"/>
      <c r="F16" s="80"/>
      <c r="G16" s="80"/>
      <c r="H16" s="80"/>
      <c r="Y16" s="2"/>
      <c r="Z16" s="2"/>
      <c r="AA16" s="2"/>
      <c r="AB16" s="2"/>
      <c r="AC16" s="2"/>
    </row>
    <row r="17" spans="1:29" x14ac:dyDescent="0.25">
      <c r="A17" s="43"/>
      <c r="B17" s="14"/>
      <c r="C17" s="14"/>
      <c r="D17" s="14"/>
      <c r="E17" s="14"/>
      <c r="F17" s="14"/>
      <c r="G17" s="14"/>
      <c r="H17" s="14"/>
      <c r="Y17" s="2"/>
      <c r="Z17" s="2"/>
      <c r="AA17" s="2"/>
      <c r="AB17" s="2"/>
      <c r="AC17" s="2"/>
    </row>
    <row r="18" spans="1:29" ht="30.75" customHeight="1" x14ac:dyDescent="0.25">
      <c r="A18" s="79" t="str">
        <f>IF(B11=0,Výpočet!C25,IF(B12=0,Výpočet!C25,IF(B13=0,Výpočet!C25,"")))</f>
        <v>Prohlašujeme, že tento postup zajišťuje realizaci celého předmětu plnění veřejné zakázky. V rámci této zakázky jsme neobdrželi neoprávněnou podporu a na zakázce máme přiměřený zisk.</v>
      </c>
      <c r="B18" s="79"/>
      <c r="C18" s="79"/>
      <c r="D18" s="79"/>
      <c r="E18" s="79"/>
      <c r="F18" s="79"/>
      <c r="G18" s="79"/>
      <c r="H18" s="79"/>
      <c r="Y18" s="2"/>
      <c r="Z18" s="2"/>
      <c r="AA18" s="2"/>
      <c r="AB18" s="2"/>
      <c r="AC18" s="2"/>
    </row>
    <row r="19" spans="1:29" ht="15.75" thickBot="1" x14ac:dyDescent="0.3">
      <c r="A19" s="6"/>
      <c r="B19" s="6"/>
      <c r="C19" s="6"/>
      <c r="Y19" s="2"/>
      <c r="Z19" s="2"/>
      <c r="AA19" s="2"/>
      <c r="AB19" s="2"/>
      <c r="AC19" s="2"/>
    </row>
    <row r="20" spans="1:29" ht="78.75" customHeight="1" thickBot="1" x14ac:dyDescent="0.3">
      <c r="A20" s="71" t="s">
        <v>56</v>
      </c>
      <c r="B20" s="72"/>
      <c r="C20" s="72"/>
      <c r="D20" s="72"/>
      <c r="E20" s="72"/>
      <c r="F20" s="72"/>
      <c r="G20" s="72"/>
      <c r="H20" s="73"/>
      <c r="I20" s="14"/>
      <c r="J20" s="14"/>
      <c r="K20" s="14"/>
      <c r="L20" s="14"/>
      <c r="M20" s="14"/>
      <c r="N20" s="14"/>
      <c r="O20" s="14"/>
      <c r="Y20" s="2"/>
      <c r="Z20" s="2"/>
      <c r="AA20" s="2"/>
      <c r="AB20" s="2"/>
      <c r="AC20" s="2"/>
    </row>
    <row r="21" spans="1:29" s="11" customFormat="1" ht="60.75" customHeight="1" thickBot="1" x14ac:dyDescent="0.3">
      <c r="A21" s="113" t="s">
        <v>26</v>
      </c>
      <c r="B21" s="114" t="s">
        <v>27</v>
      </c>
      <c r="C21" s="115" t="s">
        <v>28</v>
      </c>
      <c r="D21" s="116"/>
      <c r="E21" s="114" t="s">
        <v>29</v>
      </c>
      <c r="F21" s="114" t="s">
        <v>39</v>
      </c>
      <c r="G21" s="115" t="s">
        <v>57</v>
      </c>
      <c r="H21" s="117"/>
      <c r="I21" s="49"/>
      <c r="J21" s="49"/>
      <c r="K21" s="49"/>
      <c r="L21" s="49"/>
      <c r="M21" s="49"/>
      <c r="N21" s="49"/>
      <c r="O21" s="49"/>
      <c r="V21" s="12"/>
      <c r="W21" s="12"/>
      <c r="X21" s="12"/>
    </row>
    <row r="22" spans="1:29" x14ac:dyDescent="0.25">
      <c r="A22" s="105" t="s">
        <v>38</v>
      </c>
      <c r="B22" s="106"/>
      <c r="C22" s="107"/>
      <c r="D22" s="108"/>
      <c r="E22" s="109"/>
      <c r="F22" s="110"/>
      <c r="G22" s="111">
        <f t="shared" ref="G22:G45" si="5">F22*E22</f>
        <v>0</v>
      </c>
      <c r="H22" s="112"/>
      <c r="I22" s="14"/>
      <c r="J22" s="14"/>
      <c r="K22" s="14"/>
      <c r="L22" s="14"/>
      <c r="M22" s="14"/>
      <c r="N22" s="14"/>
      <c r="O22" s="14"/>
      <c r="Y22" s="2"/>
      <c r="Z22" s="2"/>
      <c r="AA22" s="2"/>
      <c r="AB22" s="2"/>
      <c r="AC22" s="2"/>
    </row>
    <row r="23" spans="1:29" x14ac:dyDescent="0.25">
      <c r="A23" s="61"/>
      <c r="B23" s="50"/>
      <c r="C23" s="64"/>
      <c r="D23" s="64"/>
      <c r="E23" s="50"/>
      <c r="F23" s="50"/>
      <c r="G23" s="65">
        <f t="shared" si="5"/>
        <v>0</v>
      </c>
      <c r="H23" s="66"/>
      <c r="I23" s="51"/>
      <c r="J23" s="51"/>
      <c r="K23" s="51"/>
      <c r="L23" s="51"/>
      <c r="M23" s="51"/>
      <c r="N23" s="14"/>
      <c r="O23" s="14"/>
      <c r="Y23" s="6"/>
      <c r="Z23" s="2"/>
      <c r="AA23" s="2"/>
      <c r="AB23" s="2"/>
      <c r="AC23" s="2"/>
    </row>
    <row r="24" spans="1:29" s="6" customFormat="1" x14ac:dyDescent="0.25">
      <c r="A24" s="61"/>
      <c r="B24" s="50"/>
      <c r="C24" s="64"/>
      <c r="D24" s="64"/>
      <c r="E24" s="50"/>
      <c r="F24" s="50"/>
      <c r="G24" s="65">
        <f t="shared" si="5"/>
        <v>0</v>
      </c>
      <c r="H24" s="66"/>
      <c r="I24" s="52"/>
      <c r="J24" s="52"/>
      <c r="K24" s="52"/>
      <c r="L24" s="52"/>
      <c r="M24" s="52"/>
      <c r="N24" s="52"/>
      <c r="O24" s="52"/>
      <c r="Y24" s="2"/>
    </row>
    <row r="25" spans="1:29" ht="14.45" customHeight="1" x14ac:dyDescent="0.25">
      <c r="A25" s="61"/>
      <c r="B25" s="50"/>
      <c r="C25" s="64"/>
      <c r="D25" s="64"/>
      <c r="E25" s="50"/>
      <c r="F25" s="50"/>
      <c r="G25" s="65">
        <f t="shared" si="5"/>
        <v>0</v>
      </c>
      <c r="H25" s="66"/>
      <c r="I25" s="14"/>
      <c r="J25" s="14"/>
      <c r="K25" s="14"/>
      <c r="L25" s="14"/>
      <c r="M25" s="14"/>
      <c r="N25" s="14"/>
      <c r="O25" s="14"/>
      <c r="Y25" s="2"/>
      <c r="Z25" s="2"/>
      <c r="AA25" s="2"/>
      <c r="AB25" s="2"/>
      <c r="AC25" s="2"/>
    </row>
    <row r="26" spans="1:29" ht="14.45" customHeight="1" x14ac:dyDescent="0.25">
      <c r="A26" s="61"/>
      <c r="B26" s="50"/>
      <c r="C26" s="64"/>
      <c r="D26" s="64"/>
      <c r="E26" s="50"/>
      <c r="F26" s="50"/>
      <c r="G26" s="65">
        <f t="shared" si="5"/>
        <v>0</v>
      </c>
      <c r="H26" s="66"/>
      <c r="I26" s="14"/>
      <c r="J26" s="14"/>
      <c r="K26" s="14"/>
      <c r="L26" s="14"/>
      <c r="M26" s="14"/>
      <c r="N26" s="14"/>
      <c r="O26" s="14"/>
      <c r="V26" s="2"/>
      <c r="W26" s="2"/>
      <c r="X26" s="2"/>
      <c r="Y26" s="2"/>
      <c r="Z26" s="2"/>
      <c r="AA26" s="2"/>
      <c r="AB26" s="2"/>
      <c r="AC26" s="2"/>
    </row>
    <row r="27" spans="1:29" ht="14.45" customHeight="1" x14ac:dyDescent="0.25">
      <c r="A27" s="61"/>
      <c r="B27" s="50"/>
      <c r="C27" s="64"/>
      <c r="D27" s="64"/>
      <c r="E27" s="50"/>
      <c r="F27" s="50"/>
      <c r="G27" s="65">
        <f t="shared" si="5"/>
        <v>0</v>
      </c>
      <c r="H27" s="66"/>
      <c r="I27" s="53"/>
      <c r="J27" s="53"/>
      <c r="K27" s="53"/>
      <c r="L27" s="53"/>
      <c r="M27" s="53"/>
      <c r="N27" s="14"/>
      <c r="O27" s="14"/>
      <c r="V27" s="2"/>
      <c r="W27" s="2"/>
      <c r="X27" s="2"/>
      <c r="Y27" s="2"/>
      <c r="Z27" s="2"/>
      <c r="AA27" s="2"/>
      <c r="AB27" s="2"/>
      <c r="AC27" s="2"/>
    </row>
    <row r="28" spans="1:29" ht="14.45" customHeight="1" x14ac:dyDescent="0.25">
      <c r="A28" s="61"/>
      <c r="B28" s="50"/>
      <c r="C28" s="64"/>
      <c r="D28" s="64"/>
      <c r="E28" s="50"/>
      <c r="F28" s="50"/>
      <c r="G28" s="65">
        <f t="shared" si="5"/>
        <v>0</v>
      </c>
      <c r="H28" s="66"/>
      <c r="I28" s="14"/>
      <c r="J28" s="14"/>
      <c r="K28" s="14"/>
      <c r="L28" s="14"/>
      <c r="M28" s="14"/>
      <c r="N28" s="14"/>
      <c r="O28" s="14"/>
      <c r="V28" s="2"/>
      <c r="W28" s="2"/>
      <c r="X28" s="2"/>
      <c r="Y28" s="2"/>
      <c r="Z28" s="2"/>
      <c r="AA28" s="2"/>
      <c r="AB28" s="2"/>
      <c r="AC28" s="2"/>
    </row>
    <row r="29" spans="1:29" ht="14.45" customHeight="1" x14ac:dyDescent="0.25">
      <c r="A29" s="61"/>
      <c r="B29" s="50"/>
      <c r="C29" s="64"/>
      <c r="D29" s="64"/>
      <c r="E29" s="50"/>
      <c r="F29" s="50"/>
      <c r="G29" s="65">
        <f t="shared" si="5"/>
        <v>0</v>
      </c>
      <c r="H29" s="66"/>
      <c r="I29" s="54"/>
      <c r="J29" s="54"/>
      <c r="K29" s="54"/>
      <c r="L29" s="54"/>
      <c r="M29" s="54"/>
      <c r="N29" s="14"/>
      <c r="O29" s="14"/>
      <c r="V29" s="2"/>
      <c r="W29" s="2"/>
      <c r="X29" s="2"/>
      <c r="Y29" s="2"/>
      <c r="Z29" s="2"/>
      <c r="AA29" s="2"/>
      <c r="AB29" s="2"/>
      <c r="AC29" s="2"/>
    </row>
    <row r="30" spans="1:29" ht="14.45" customHeight="1" x14ac:dyDescent="0.25">
      <c r="A30" s="61"/>
      <c r="B30" s="50"/>
      <c r="C30" s="64"/>
      <c r="D30" s="64"/>
      <c r="E30" s="50"/>
      <c r="F30" s="50"/>
      <c r="G30" s="65">
        <f t="shared" si="5"/>
        <v>0</v>
      </c>
      <c r="H30" s="66"/>
      <c r="I30" s="54"/>
      <c r="J30" s="54"/>
      <c r="K30" s="54"/>
      <c r="L30" s="54"/>
      <c r="M30" s="54"/>
      <c r="N30" s="14"/>
      <c r="O30" s="14"/>
      <c r="V30" s="2"/>
      <c r="W30" s="2"/>
      <c r="X30" s="2"/>
      <c r="Y30" s="2"/>
      <c r="Z30" s="2"/>
      <c r="AA30" s="2"/>
      <c r="AB30" s="2"/>
      <c r="AC30" s="2"/>
    </row>
    <row r="31" spans="1:29" ht="14.45" customHeight="1" x14ac:dyDescent="0.25">
      <c r="A31" s="61"/>
      <c r="B31" s="50"/>
      <c r="C31" s="64"/>
      <c r="D31" s="64"/>
      <c r="E31" s="50"/>
      <c r="F31" s="50"/>
      <c r="G31" s="65">
        <f t="shared" si="5"/>
        <v>0</v>
      </c>
      <c r="H31" s="66"/>
      <c r="I31" s="55"/>
      <c r="J31" s="55"/>
      <c r="K31" s="55"/>
      <c r="L31" s="55"/>
      <c r="M31" s="55"/>
      <c r="N31" s="14"/>
      <c r="O31" s="14"/>
      <c r="V31" s="2"/>
      <c r="W31" s="2"/>
      <c r="X31" s="2"/>
      <c r="Y31" s="2"/>
      <c r="Z31" s="2"/>
      <c r="AA31" s="2"/>
      <c r="AB31" s="2"/>
      <c r="AC31" s="2"/>
    </row>
    <row r="32" spans="1:29" ht="14.45" customHeight="1" x14ac:dyDescent="0.25">
      <c r="A32" s="61"/>
      <c r="B32" s="50"/>
      <c r="C32" s="64"/>
      <c r="D32" s="64"/>
      <c r="E32" s="50"/>
      <c r="F32" s="50"/>
      <c r="G32" s="65">
        <f t="shared" si="5"/>
        <v>0</v>
      </c>
      <c r="H32" s="66"/>
      <c r="I32" s="14"/>
      <c r="J32" s="14"/>
      <c r="K32" s="14"/>
      <c r="L32" s="14"/>
      <c r="M32" s="14"/>
      <c r="N32" s="14"/>
      <c r="O32" s="14"/>
      <c r="V32" s="2"/>
      <c r="W32" s="2"/>
      <c r="X32" s="2"/>
      <c r="Y32" s="2"/>
      <c r="Z32" s="2"/>
      <c r="AA32" s="2"/>
      <c r="AB32" s="2"/>
      <c r="AC32" s="2"/>
    </row>
    <row r="33" spans="1:29" ht="14.45" customHeight="1" x14ac:dyDescent="0.25">
      <c r="A33" s="61"/>
      <c r="B33" s="50"/>
      <c r="C33" s="64"/>
      <c r="D33" s="64"/>
      <c r="E33" s="50"/>
      <c r="F33" s="50"/>
      <c r="G33" s="65">
        <f t="shared" si="5"/>
        <v>0</v>
      </c>
      <c r="H33" s="66"/>
      <c r="I33" s="56"/>
      <c r="J33" s="56"/>
      <c r="K33" s="56"/>
      <c r="L33" s="56"/>
      <c r="M33" s="56"/>
      <c r="N33" s="14"/>
      <c r="O33" s="14"/>
      <c r="V33" s="2"/>
      <c r="W33" s="2"/>
      <c r="X33" s="2"/>
      <c r="Y33" s="2"/>
      <c r="Z33" s="2"/>
      <c r="AA33" s="2"/>
      <c r="AB33" s="2"/>
      <c r="AC33" s="2"/>
    </row>
    <row r="34" spans="1:29" ht="14.45" customHeight="1" x14ac:dyDescent="0.25">
      <c r="A34" s="61"/>
      <c r="B34" s="50"/>
      <c r="C34" s="64"/>
      <c r="D34" s="64"/>
      <c r="E34" s="50"/>
      <c r="F34" s="50"/>
      <c r="G34" s="65">
        <f t="shared" si="5"/>
        <v>0</v>
      </c>
      <c r="H34" s="66"/>
      <c r="I34" s="56"/>
      <c r="J34" s="56"/>
      <c r="K34" s="56"/>
      <c r="L34" s="56"/>
      <c r="M34" s="56"/>
      <c r="N34" s="14"/>
      <c r="O34" s="14"/>
      <c r="V34" s="2"/>
      <c r="W34" s="2"/>
      <c r="X34" s="2"/>
      <c r="Y34" s="2"/>
      <c r="Z34" s="2"/>
      <c r="AA34" s="2"/>
      <c r="AB34" s="2"/>
      <c r="AC34" s="2"/>
    </row>
    <row r="35" spans="1:29" ht="14.45" customHeight="1" x14ac:dyDescent="0.25">
      <c r="A35" s="61"/>
      <c r="B35" s="50"/>
      <c r="C35" s="64"/>
      <c r="D35" s="64"/>
      <c r="E35" s="50"/>
      <c r="F35" s="50"/>
      <c r="G35" s="65">
        <f t="shared" si="5"/>
        <v>0</v>
      </c>
      <c r="H35" s="66"/>
      <c r="I35" s="56"/>
      <c r="J35" s="56"/>
      <c r="K35" s="56"/>
      <c r="L35" s="56"/>
      <c r="M35" s="56"/>
      <c r="N35" s="14"/>
      <c r="O35" s="14"/>
      <c r="V35" s="2"/>
      <c r="W35" s="2"/>
      <c r="X35" s="2"/>
      <c r="Y35" s="2"/>
      <c r="Z35" s="2"/>
      <c r="AA35" s="2"/>
      <c r="AB35" s="2"/>
      <c r="AC35" s="2"/>
    </row>
    <row r="36" spans="1:29" x14ac:dyDescent="0.25">
      <c r="A36" s="61"/>
      <c r="B36" s="50"/>
      <c r="C36" s="64"/>
      <c r="D36" s="64"/>
      <c r="E36" s="50"/>
      <c r="F36" s="50"/>
      <c r="G36" s="65">
        <f t="shared" si="5"/>
        <v>0</v>
      </c>
      <c r="H36" s="66"/>
      <c r="I36" s="14"/>
      <c r="J36" s="14"/>
      <c r="K36" s="14"/>
      <c r="L36" s="14"/>
      <c r="M36" s="14"/>
      <c r="N36" s="14"/>
      <c r="O36" s="14"/>
      <c r="V36" s="2"/>
      <c r="W36" s="2"/>
      <c r="X36" s="2"/>
      <c r="Y36" s="2"/>
      <c r="Z36" s="2"/>
      <c r="AA36" s="2"/>
      <c r="AB36" s="2"/>
      <c r="AC36" s="2"/>
    </row>
    <row r="37" spans="1:29" x14ac:dyDescent="0.25">
      <c r="A37" s="61"/>
      <c r="B37" s="50"/>
      <c r="C37" s="64"/>
      <c r="D37" s="64"/>
      <c r="E37" s="50"/>
      <c r="F37" s="50"/>
      <c r="G37" s="65">
        <f t="shared" si="5"/>
        <v>0</v>
      </c>
      <c r="H37" s="66"/>
      <c r="I37" s="14"/>
      <c r="J37" s="14"/>
      <c r="K37" s="14"/>
      <c r="L37" s="14"/>
      <c r="M37" s="14"/>
      <c r="N37" s="14"/>
      <c r="O37" s="14"/>
      <c r="V37" s="2"/>
      <c r="W37" s="2"/>
      <c r="X37" s="2"/>
      <c r="Y37" s="2"/>
      <c r="Z37" s="2"/>
      <c r="AA37" s="2"/>
      <c r="AB37" s="2"/>
      <c r="AC37" s="2"/>
    </row>
    <row r="38" spans="1:29" x14ac:dyDescent="0.25">
      <c r="A38" s="61"/>
      <c r="B38" s="50"/>
      <c r="C38" s="64"/>
      <c r="D38" s="64"/>
      <c r="E38" s="50"/>
      <c r="F38" s="50"/>
      <c r="G38" s="65">
        <f t="shared" si="5"/>
        <v>0</v>
      </c>
      <c r="H38" s="66"/>
      <c r="I38" s="14"/>
      <c r="J38" s="14"/>
      <c r="K38" s="14"/>
      <c r="L38" s="14"/>
      <c r="M38" s="14"/>
      <c r="N38" s="14"/>
      <c r="O38" s="14"/>
      <c r="V38" s="2"/>
      <c r="W38" s="2"/>
      <c r="X38" s="2"/>
      <c r="Y38" s="2"/>
      <c r="Z38" s="2"/>
      <c r="AA38" s="2"/>
      <c r="AB38" s="2"/>
      <c r="AC38" s="2"/>
    </row>
    <row r="39" spans="1:29" x14ac:dyDescent="0.25">
      <c r="A39" s="61"/>
      <c r="B39" s="50"/>
      <c r="C39" s="64"/>
      <c r="D39" s="64"/>
      <c r="E39" s="50"/>
      <c r="F39" s="50"/>
      <c r="G39" s="65">
        <f t="shared" si="5"/>
        <v>0</v>
      </c>
      <c r="H39" s="66"/>
      <c r="I39" s="14"/>
      <c r="J39" s="14"/>
      <c r="K39" s="14"/>
      <c r="L39" s="14"/>
      <c r="M39" s="14"/>
      <c r="N39" s="14"/>
      <c r="O39" s="14"/>
      <c r="V39" s="2"/>
      <c r="W39" s="2"/>
      <c r="X39" s="2"/>
      <c r="Y39" s="2"/>
      <c r="Z39" s="2"/>
      <c r="AA39" s="2"/>
      <c r="AB39" s="2"/>
      <c r="AC39" s="2"/>
    </row>
    <row r="40" spans="1:29" x14ac:dyDescent="0.25">
      <c r="A40" s="61"/>
      <c r="B40" s="50"/>
      <c r="C40" s="64"/>
      <c r="D40" s="64"/>
      <c r="E40" s="50"/>
      <c r="F40" s="50"/>
      <c r="G40" s="65">
        <f t="shared" si="5"/>
        <v>0</v>
      </c>
      <c r="H40" s="66"/>
      <c r="I40" s="14"/>
      <c r="J40" s="14"/>
      <c r="K40" s="14"/>
      <c r="L40" s="14"/>
      <c r="M40" s="14"/>
      <c r="N40" s="14"/>
      <c r="O40" s="14"/>
      <c r="V40" s="2"/>
      <c r="W40" s="2"/>
      <c r="X40" s="2"/>
      <c r="Y40" s="2"/>
      <c r="Z40" s="2"/>
      <c r="AA40" s="2"/>
      <c r="AB40" s="2"/>
      <c r="AC40" s="2"/>
    </row>
    <row r="41" spans="1:29" x14ac:dyDescent="0.25">
      <c r="A41" s="61"/>
      <c r="B41" s="50"/>
      <c r="C41" s="64"/>
      <c r="D41" s="64"/>
      <c r="E41" s="50"/>
      <c r="F41" s="50"/>
      <c r="G41" s="65">
        <f t="shared" si="5"/>
        <v>0</v>
      </c>
      <c r="H41" s="66"/>
      <c r="I41" s="14"/>
      <c r="J41" s="14"/>
      <c r="K41" s="14"/>
      <c r="L41" s="14"/>
      <c r="M41" s="14"/>
      <c r="N41" s="14"/>
      <c r="O41" s="14"/>
      <c r="V41" s="2"/>
      <c r="W41" s="2"/>
      <c r="X41" s="2"/>
      <c r="Y41" s="2"/>
      <c r="Z41" s="2"/>
      <c r="AA41" s="2"/>
      <c r="AB41" s="2"/>
      <c r="AC41" s="2"/>
    </row>
    <row r="42" spans="1:29" x14ac:dyDescent="0.25">
      <c r="A42" s="61"/>
      <c r="B42" s="50"/>
      <c r="C42" s="64"/>
      <c r="D42" s="64"/>
      <c r="E42" s="50"/>
      <c r="F42" s="50"/>
      <c r="G42" s="65">
        <f t="shared" si="5"/>
        <v>0</v>
      </c>
      <c r="H42" s="66"/>
      <c r="I42" s="14"/>
      <c r="J42" s="14"/>
      <c r="K42" s="14"/>
      <c r="L42" s="14"/>
      <c r="M42" s="14"/>
      <c r="N42" s="14"/>
      <c r="O42" s="14"/>
      <c r="V42" s="2"/>
      <c r="W42" s="2"/>
      <c r="X42" s="2"/>
      <c r="Y42" s="2"/>
      <c r="Z42" s="2"/>
      <c r="AA42" s="2"/>
      <c r="AB42" s="2"/>
      <c r="AC42" s="2"/>
    </row>
    <row r="43" spans="1:29" x14ac:dyDescent="0.25">
      <c r="A43" s="61"/>
      <c r="B43" s="50"/>
      <c r="C43" s="64"/>
      <c r="D43" s="64"/>
      <c r="E43" s="50"/>
      <c r="F43" s="50"/>
      <c r="G43" s="65">
        <f t="shared" si="5"/>
        <v>0</v>
      </c>
      <c r="H43" s="66"/>
      <c r="I43" s="14"/>
      <c r="J43" s="14"/>
      <c r="K43" s="14"/>
      <c r="L43" s="14"/>
      <c r="M43" s="14"/>
      <c r="N43" s="14"/>
      <c r="O43" s="14"/>
      <c r="V43" s="2"/>
      <c r="W43" s="2"/>
      <c r="X43" s="2"/>
      <c r="Y43" s="2"/>
      <c r="Z43" s="2"/>
      <c r="AA43" s="2"/>
      <c r="AB43" s="2"/>
      <c r="AC43" s="2"/>
    </row>
    <row r="44" spans="1:29" x14ac:dyDescent="0.25">
      <c r="A44" s="61"/>
      <c r="B44" s="50"/>
      <c r="C44" s="64"/>
      <c r="D44" s="64"/>
      <c r="E44" s="50"/>
      <c r="F44" s="50"/>
      <c r="G44" s="65">
        <f t="shared" si="5"/>
        <v>0</v>
      </c>
      <c r="H44" s="66"/>
      <c r="I44" s="14"/>
      <c r="J44" s="14"/>
      <c r="K44" s="14"/>
      <c r="L44" s="14"/>
      <c r="M44" s="14"/>
      <c r="N44" s="14"/>
      <c r="O44" s="14"/>
      <c r="V44" s="2"/>
      <c r="W44" s="2"/>
      <c r="X44" s="2"/>
      <c r="Y44" s="2"/>
      <c r="Z44" s="2"/>
      <c r="AA44" s="2"/>
      <c r="AB44" s="2"/>
      <c r="AC44" s="2"/>
    </row>
    <row r="45" spans="1:29" ht="15.75" thickBot="1" x14ac:dyDescent="0.3">
      <c r="A45" s="62"/>
      <c r="B45" s="57"/>
      <c r="C45" s="81"/>
      <c r="D45" s="81"/>
      <c r="E45" s="57"/>
      <c r="F45" s="57"/>
      <c r="G45" s="82">
        <f t="shared" si="5"/>
        <v>0</v>
      </c>
      <c r="H45" s="83"/>
      <c r="I45" s="14"/>
      <c r="J45" s="14"/>
      <c r="K45" s="14"/>
      <c r="L45" s="14"/>
      <c r="M45" s="14"/>
      <c r="N45" s="14"/>
      <c r="O45" s="14"/>
      <c r="V45" s="2"/>
      <c r="W45" s="2"/>
      <c r="X45" s="2"/>
      <c r="Y45" s="2"/>
      <c r="Z45" s="2"/>
      <c r="AA45" s="2"/>
      <c r="AB45" s="2"/>
      <c r="AC45" s="2"/>
    </row>
    <row r="46" spans="1:29" ht="15.75" thickBot="1" x14ac:dyDescent="0.3">
      <c r="A46" s="84" t="s">
        <v>58</v>
      </c>
      <c r="B46" s="85"/>
      <c r="C46" s="85"/>
      <c r="D46" s="85"/>
      <c r="E46" s="85"/>
      <c r="F46" s="86"/>
      <c r="G46" s="87">
        <f>SUM(G22:H45)</f>
        <v>0</v>
      </c>
      <c r="H46" s="88"/>
      <c r="I46" s="14"/>
      <c r="J46" s="14"/>
      <c r="K46" s="14"/>
      <c r="L46" s="14"/>
      <c r="M46" s="14"/>
      <c r="N46" s="14"/>
      <c r="O46" s="14"/>
      <c r="V46" s="2"/>
      <c r="W46" s="2"/>
      <c r="X46" s="2"/>
      <c r="Y46" s="2"/>
      <c r="Z46" s="2"/>
      <c r="AA46" s="2"/>
      <c r="AB46" s="2"/>
      <c r="AC46" s="2"/>
    </row>
    <row r="47" spans="1:29" x14ac:dyDescent="0.25">
      <c r="A47" s="60"/>
      <c r="B47" s="60"/>
      <c r="C47" s="60"/>
      <c r="D47" s="60"/>
      <c r="E47" s="60"/>
      <c r="F47" s="60"/>
      <c r="G47" s="60"/>
      <c r="H47" s="60"/>
      <c r="I47" s="14"/>
      <c r="J47" s="14"/>
      <c r="K47" s="14"/>
      <c r="L47" s="14"/>
      <c r="M47" s="14"/>
      <c r="N47" s="14"/>
      <c r="O47" s="14"/>
      <c r="V47" s="2"/>
      <c r="W47" s="2"/>
      <c r="X47" s="2"/>
      <c r="Y47" s="2"/>
      <c r="Z47" s="2"/>
      <c r="AA47" s="2"/>
      <c r="AB47" s="2"/>
      <c r="AC47" s="2"/>
    </row>
    <row r="48" spans="1:29" ht="15" customHeight="1" thickBot="1" x14ac:dyDescent="0.3">
      <c r="A48" s="60"/>
      <c r="B48" s="60"/>
      <c r="C48" s="60"/>
      <c r="D48" s="60"/>
      <c r="E48" s="60"/>
      <c r="F48" s="60"/>
      <c r="G48" s="60"/>
      <c r="H48" s="60"/>
      <c r="I48" s="14"/>
      <c r="J48" s="14"/>
      <c r="K48" s="14"/>
      <c r="L48" s="14"/>
      <c r="M48" s="14"/>
      <c r="N48" s="14"/>
      <c r="O48" s="14"/>
      <c r="V48" s="2"/>
      <c r="W48" s="2"/>
      <c r="X48" s="2"/>
      <c r="Y48" s="2"/>
      <c r="Z48" s="2"/>
      <c r="AA48" s="2"/>
      <c r="AB48" s="2"/>
      <c r="AC48" s="2"/>
    </row>
    <row r="49" spans="1:29" ht="41.25" customHeight="1" thickBot="1" x14ac:dyDescent="0.35">
      <c r="A49" s="89" t="s">
        <v>62</v>
      </c>
      <c r="B49" s="90"/>
      <c r="C49" s="90"/>
      <c r="D49" s="90"/>
      <c r="E49" s="90"/>
      <c r="F49" s="90"/>
      <c r="G49" s="90"/>
      <c r="H49" s="91"/>
      <c r="I49" s="14"/>
      <c r="J49" s="14"/>
      <c r="K49" s="14"/>
      <c r="L49" s="14"/>
      <c r="M49" s="14"/>
      <c r="N49" s="14"/>
      <c r="O49" s="14"/>
      <c r="V49" s="2"/>
      <c r="W49" s="2"/>
      <c r="X49" s="2"/>
      <c r="Y49" s="2"/>
      <c r="Z49" s="2"/>
      <c r="AA49" s="2"/>
      <c r="AB49" s="2"/>
      <c r="AC49" s="2"/>
    </row>
    <row r="50" spans="1:29" s="11" customFormat="1" ht="63" customHeight="1" thickBot="1" x14ac:dyDescent="0.3">
      <c r="A50" s="113" t="s">
        <v>30</v>
      </c>
      <c r="B50" s="114" t="s">
        <v>27</v>
      </c>
      <c r="C50" s="115" t="s">
        <v>31</v>
      </c>
      <c r="D50" s="116"/>
      <c r="E50" s="114" t="s">
        <v>32</v>
      </c>
      <c r="F50" s="114" t="s">
        <v>59</v>
      </c>
      <c r="G50" s="115" t="s">
        <v>57</v>
      </c>
      <c r="H50" s="117"/>
      <c r="I50" s="49"/>
      <c r="J50" s="49"/>
      <c r="K50" s="49"/>
      <c r="L50" s="49"/>
      <c r="M50" s="49"/>
      <c r="N50" s="49"/>
      <c r="O50" s="49"/>
    </row>
    <row r="51" spans="1:29" x14ac:dyDescent="0.25">
      <c r="A51" s="105" t="s">
        <v>38</v>
      </c>
      <c r="B51" s="106"/>
      <c r="C51" s="107"/>
      <c r="D51" s="108"/>
      <c r="E51" s="109"/>
      <c r="F51" s="110"/>
      <c r="G51" s="111">
        <f t="shared" ref="G51:G56" si="6">F51*E51</f>
        <v>0</v>
      </c>
      <c r="H51" s="112"/>
      <c r="I51" s="14"/>
      <c r="J51" s="14"/>
      <c r="K51" s="14"/>
      <c r="L51" s="14"/>
      <c r="M51" s="14"/>
      <c r="N51" s="14"/>
      <c r="O51" s="14"/>
      <c r="V51" s="2"/>
      <c r="W51" s="2"/>
      <c r="X51" s="2"/>
      <c r="Y51" s="2"/>
      <c r="Z51" s="2"/>
      <c r="AA51" s="2"/>
      <c r="AB51" s="2"/>
      <c r="AC51" s="2"/>
    </row>
    <row r="52" spans="1:29" x14ac:dyDescent="0.25">
      <c r="A52" s="61"/>
      <c r="B52" s="50"/>
      <c r="C52" s="64"/>
      <c r="D52" s="64"/>
      <c r="E52" s="50"/>
      <c r="F52" s="50"/>
      <c r="G52" s="65">
        <f t="shared" si="6"/>
        <v>0</v>
      </c>
      <c r="H52" s="66"/>
      <c r="I52" s="14"/>
      <c r="J52" s="14"/>
      <c r="K52" s="14"/>
      <c r="L52" s="14"/>
      <c r="M52" s="14"/>
      <c r="N52" s="14"/>
      <c r="O52" s="14"/>
      <c r="V52" s="2"/>
      <c r="W52" s="2"/>
      <c r="X52" s="2"/>
      <c r="Y52" s="2"/>
      <c r="Z52" s="2"/>
      <c r="AA52" s="2"/>
      <c r="AB52" s="2"/>
      <c r="AC52" s="2"/>
    </row>
    <row r="53" spans="1:29" x14ac:dyDescent="0.25">
      <c r="A53" s="61"/>
      <c r="B53" s="50"/>
      <c r="C53" s="64"/>
      <c r="D53" s="64"/>
      <c r="E53" s="50"/>
      <c r="F53" s="50"/>
      <c r="G53" s="65">
        <f t="shared" si="6"/>
        <v>0</v>
      </c>
      <c r="H53" s="66"/>
      <c r="I53" s="14"/>
      <c r="J53" s="14"/>
      <c r="K53" s="14"/>
      <c r="L53" s="14"/>
      <c r="M53" s="14"/>
      <c r="N53" s="14"/>
      <c r="O53" s="14"/>
      <c r="V53" s="2"/>
      <c r="W53" s="2"/>
      <c r="X53" s="2"/>
      <c r="Y53" s="2"/>
      <c r="Z53" s="2"/>
      <c r="AA53" s="2"/>
      <c r="AB53" s="2"/>
      <c r="AC53" s="2"/>
    </row>
    <row r="54" spans="1:29" x14ac:dyDescent="0.25">
      <c r="A54" s="61"/>
      <c r="B54" s="50"/>
      <c r="C54" s="64"/>
      <c r="D54" s="64"/>
      <c r="E54" s="50"/>
      <c r="F54" s="50"/>
      <c r="G54" s="65">
        <f t="shared" si="6"/>
        <v>0</v>
      </c>
      <c r="H54" s="66"/>
      <c r="I54" s="14"/>
      <c r="J54" s="14"/>
      <c r="K54" s="14"/>
      <c r="L54" s="14"/>
      <c r="M54" s="14"/>
      <c r="N54" s="14"/>
      <c r="O54" s="14"/>
      <c r="V54" s="2"/>
      <c r="W54" s="2"/>
      <c r="X54" s="2"/>
      <c r="Y54" s="2"/>
      <c r="Z54" s="2"/>
      <c r="AA54" s="2"/>
      <c r="AB54" s="2"/>
      <c r="AC54" s="2"/>
    </row>
    <row r="55" spans="1:29" x14ac:dyDescent="0.25">
      <c r="A55" s="61"/>
      <c r="B55" s="50"/>
      <c r="C55" s="64"/>
      <c r="D55" s="64"/>
      <c r="E55" s="50"/>
      <c r="F55" s="50"/>
      <c r="G55" s="65">
        <f t="shared" si="6"/>
        <v>0</v>
      </c>
      <c r="H55" s="66"/>
      <c r="I55" s="14"/>
      <c r="J55" s="14"/>
      <c r="K55" s="14"/>
      <c r="L55" s="14"/>
      <c r="M55" s="14"/>
      <c r="N55" s="14"/>
      <c r="O55" s="14"/>
      <c r="V55" s="2"/>
      <c r="W55" s="2"/>
      <c r="X55" s="2"/>
      <c r="Y55" s="2"/>
      <c r="Z55" s="2"/>
      <c r="AA55" s="2"/>
      <c r="AB55" s="2"/>
      <c r="AC55" s="2"/>
    </row>
    <row r="56" spans="1:29" x14ac:dyDescent="0.25">
      <c r="A56" s="61"/>
      <c r="B56" s="50"/>
      <c r="C56" s="64"/>
      <c r="D56" s="64"/>
      <c r="E56" s="50"/>
      <c r="F56" s="50"/>
      <c r="G56" s="65">
        <f t="shared" si="6"/>
        <v>0</v>
      </c>
      <c r="H56" s="66"/>
      <c r="I56" s="14"/>
      <c r="J56" s="14"/>
      <c r="K56" s="14"/>
      <c r="L56" s="14"/>
      <c r="M56" s="14"/>
      <c r="N56" s="14"/>
      <c r="O56" s="14"/>
      <c r="V56" s="2"/>
      <c r="W56" s="2"/>
      <c r="X56" s="2"/>
      <c r="Y56" s="2"/>
      <c r="Z56" s="2"/>
      <c r="AA56" s="2"/>
      <c r="AB56" s="2"/>
      <c r="AC56" s="2"/>
    </row>
    <row r="57" spans="1:29" ht="15.75" thickBot="1" x14ac:dyDescent="0.3">
      <c r="A57" s="62"/>
      <c r="B57" s="57"/>
      <c r="C57" s="81"/>
      <c r="D57" s="81"/>
      <c r="E57" s="57"/>
      <c r="F57" s="57"/>
      <c r="G57" s="82">
        <f>F57*E57</f>
        <v>0</v>
      </c>
      <c r="H57" s="83"/>
      <c r="I57" s="14"/>
      <c r="J57" s="14"/>
      <c r="K57" s="14"/>
      <c r="L57" s="14"/>
      <c r="M57" s="14"/>
      <c r="N57" s="14"/>
      <c r="O57" s="14"/>
      <c r="V57" s="2"/>
      <c r="W57" s="2"/>
      <c r="X57" s="2"/>
      <c r="Y57" s="2"/>
      <c r="Z57" s="2"/>
      <c r="AA57" s="2"/>
      <c r="AB57" s="2"/>
      <c r="AC57" s="2"/>
    </row>
    <row r="58" spans="1:29" ht="15.75" thickBot="1" x14ac:dyDescent="0.3">
      <c r="A58" s="84" t="s">
        <v>61</v>
      </c>
      <c r="B58" s="85"/>
      <c r="C58" s="85"/>
      <c r="D58" s="85"/>
      <c r="E58" s="85"/>
      <c r="F58" s="86"/>
      <c r="G58" s="87">
        <f>SUM(G51:H57)</f>
        <v>0</v>
      </c>
      <c r="H58" s="88"/>
      <c r="I58" s="14"/>
      <c r="J58" s="14"/>
      <c r="K58" s="14"/>
      <c r="L58" s="14"/>
      <c r="M58" s="14"/>
      <c r="N58" s="14"/>
      <c r="O58" s="14"/>
      <c r="V58" s="2"/>
      <c r="W58" s="2"/>
      <c r="X58" s="2"/>
      <c r="Y58" s="2"/>
      <c r="Z58" s="2"/>
      <c r="AA58" s="2"/>
      <c r="AB58" s="2"/>
      <c r="AC58" s="2"/>
    </row>
    <row r="59" spans="1:29" x14ac:dyDescent="0.25">
      <c r="A59" s="14"/>
      <c r="B59" s="14"/>
      <c r="C59" s="14"/>
      <c r="D59" s="14"/>
      <c r="E59" s="14"/>
      <c r="F59" s="14"/>
      <c r="G59" s="14"/>
      <c r="H59" s="14"/>
      <c r="I59" s="14"/>
      <c r="J59" s="14"/>
      <c r="K59" s="14"/>
      <c r="L59" s="14"/>
      <c r="M59" s="14"/>
      <c r="N59" s="14"/>
      <c r="O59" s="14"/>
      <c r="V59" s="2"/>
      <c r="W59" s="2"/>
      <c r="X59" s="2"/>
      <c r="Y59" s="2"/>
      <c r="Z59" s="2"/>
      <c r="AA59" s="2"/>
      <c r="AB59" s="2"/>
      <c r="AC59" s="2"/>
    </row>
    <row r="60" spans="1:29" x14ac:dyDescent="0.25">
      <c r="A60" s="14"/>
      <c r="B60" s="14"/>
      <c r="C60" s="14"/>
      <c r="D60" s="14"/>
      <c r="E60" s="14"/>
      <c r="F60" s="14"/>
      <c r="G60" s="14"/>
      <c r="H60" s="14"/>
      <c r="I60" s="14"/>
      <c r="J60" s="14"/>
      <c r="K60" s="14"/>
      <c r="L60" s="14"/>
      <c r="M60" s="14"/>
      <c r="N60" s="14"/>
      <c r="O60" s="14"/>
      <c r="V60" s="2"/>
      <c r="W60" s="2"/>
      <c r="X60" s="2"/>
      <c r="Y60" s="2"/>
      <c r="Z60" s="2"/>
      <c r="AA60" s="2"/>
      <c r="AB60" s="2"/>
      <c r="AC60" s="2"/>
    </row>
    <row r="61" spans="1:29" x14ac:dyDescent="0.25">
      <c r="A61" s="43" t="s">
        <v>12</v>
      </c>
      <c r="B61" s="14"/>
      <c r="C61" s="14"/>
      <c r="D61" s="14"/>
      <c r="E61" s="14"/>
      <c r="F61" s="14"/>
      <c r="G61" s="14"/>
      <c r="H61" s="14"/>
      <c r="I61" s="14"/>
      <c r="J61" s="14"/>
      <c r="K61" s="14"/>
      <c r="L61" s="14"/>
      <c r="M61" s="14"/>
      <c r="N61" s="14"/>
      <c r="O61" s="14"/>
      <c r="V61" s="2"/>
      <c r="W61" s="2"/>
      <c r="X61" s="2"/>
      <c r="Y61" s="2"/>
      <c r="Z61" s="2"/>
      <c r="AA61" s="2"/>
      <c r="AB61" s="2"/>
      <c r="AC61" s="2"/>
    </row>
    <row r="62" spans="1:29" x14ac:dyDescent="0.25">
      <c r="A62" s="96" t="s">
        <v>69</v>
      </c>
      <c r="B62" s="96"/>
      <c r="C62" s="96"/>
      <c r="D62" s="96"/>
      <c r="E62" s="96"/>
      <c r="F62" s="96"/>
      <c r="G62" s="96"/>
      <c r="H62" s="96"/>
      <c r="I62" s="14"/>
      <c r="J62" s="14"/>
      <c r="K62" s="14"/>
      <c r="L62" s="14"/>
      <c r="M62" s="14"/>
      <c r="N62" s="14"/>
      <c r="O62" s="14"/>
      <c r="V62" s="2"/>
      <c r="W62" s="2"/>
      <c r="X62" s="2"/>
      <c r="Y62" s="2"/>
      <c r="Z62" s="2"/>
      <c r="AA62" s="2"/>
      <c r="AB62" s="2"/>
      <c r="AC62" s="2"/>
    </row>
    <row r="63" spans="1:29" x14ac:dyDescent="0.25">
      <c r="A63" s="98" t="s">
        <v>70</v>
      </c>
      <c r="B63" s="98"/>
      <c r="C63" s="98"/>
      <c r="D63" s="98"/>
      <c r="E63" s="98"/>
      <c r="F63" s="98"/>
      <c r="G63" s="98"/>
      <c r="H63" s="98"/>
      <c r="I63" s="14"/>
      <c r="J63" s="14"/>
      <c r="K63" s="14"/>
      <c r="L63" s="14"/>
      <c r="M63" s="14"/>
      <c r="N63" s="14"/>
      <c r="O63" s="14"/>
      <c r="V63" s="2"/>
      <c r="W63" s="2"/>
      <c r="X63" s="2"/>
      <c r="Y63" s="2"/>
      <c r="Z63" s="2"/>
      <c r="AA63" s="2"/>
      <c r="AB63" s="2"/>
      <c r="AC63" s="2"/>
    </row>
    <row r="64" spans="1:29" x14ac:dyDescent="0.25">
      <c r="A64" s="63" t="s">
        <v>73</v>
      </c>
      <c r="B64" s="63"/>
      <c r="C64" s="63"/>
      <c r="D64" s="63"/>
      <c r="E64" s="63"/>
      <c r="F64" s="63"/>
      <c r="G64" s="63"/>
      <c r="H64" s="63"/>
      <c r="I64" s="14"/>
      <c r="J64" s="14"/>
      <c r="K64" s="14"/>
      <c r="L64" s="14"/>
      <c r="M64" s="14"/>
      <c r="N64" s="14"/>
      <c r="O64" s="14"/>
      <c r="V64" s="2"/>
      <c r="W64" s="2"/>
      <c r="X64" s="2"/>
      <c r="Y64" s="2"/>
      <c r="Z64" s="2"/>
      <c r="AA64" s="2"/>
      <c r="AB64" s="2"/>
      <c r="AC64" s="2"/>
    </row>
    <row r="65" spans="1:29" x14ac:dyDescent="0.25">
      <c r="A65" s="14"/>
      <c r="B65" s="14"/>
      <c r="C65" s="14"/>
      <c r="D65" s="14"/>
      <c r="E65" s="14"/>
      <c r="F65" s="14"/>
      <c r="G65" s="14"/>
      <c r="H65" s="14"/>
      <c r="I65" s="14"/>
      <c r="J65" s="14"/>
      <c r="K65" s="14"/>
      <c r="L65" s="14"/>
      <c r="M65" s="14"/>
      <c r="N65" s="14"/>
      <c r="O65" s="14"/>
      <c r="V65" s="2"/>
      <c r="W65" s="2"/>
      <c r="X65" s="2"/>
      <c r="Y65" s="2"/>
      <c r="Z65" s="2"/>
      <c r="AA65" s="2"/>
      <c r="AB65" s="2"/>
      <c r="AC65" s="2"/>
    </row>
    <row r="66" spans="1:29" x14ac:dyDescent="0.25">
      <c r="A66" s="14"/>
      <c r="B66" s="14"/>
      <c r="C66" s="14"/>
      <c r="D66" s="14"/>
      <c r="E66" s="14"/>
      <c r="F66" s="14"/>
      <c r="G66" s="14"/>
      <c r="H66" s="14"/>
      <c r="I66" s="14"/>
      <c r="J66" s="14"/>
      <c r="K66" s="14"/>
      <c r="L66" s="14"/>
      <c r="M66" s="14"/>
      <c r="N66" s="14"/>
      <c r="O66" s="14"/>
    </row>
    <row r="67" spans="1:29" x14ac:dyDescent="0.25">
      <c r="A67" s="14"/>
      <c r="B67" s="14"/>
      <c r="C67" s="14"/>
      <c r="D67" s="14"/>
      <c r="E67" s="14"/>
      <c r="F67" s="14"/>
      <c r="G67" s="14"/>
      <c r="H67" s="14"/>
      <c r="I67" s="14"/>
      <c r="J67" s="14"/>
      <c r="K67" s="14"/>
      <c r="L67" s="14"/>
      <c r="M67" s="14"/>
      <c r="N67" s="14"/>
      <c r="O67" s="14"/>
    </row>
    <row r="68" spans="1:29" x14ac:dyDescent="0.25">
      <c r="A68" s="58" t="s">
        <v>5</v>
      </c>
      <c r="B68" s="51"/>
      <c r="C68" s="51"/>
      <c r="D68" s="51"/>
      <c r="E68" s="51"/>
      <c r="F68" s="51"/>
      <c r="G68" s="51"/>
      <c r="H68" s="51"/>
      <c r="I68" s="51"/>
      <c r="J68" s="51"/>
      <c r="K68" s="51"/>
      <c r="L68" s="51"/>
      <c r="M68" s="51"/>
      <c r="N68" s="51"/>
      <c r="O68" s="51"/>
      <c r="P68" s="7"/>
      <c r="Q68" s="7"/>
      <c r="R68" s="7"/>
      <c r="S68" s="7"/>
    </row>
    <row r="69" spans="1:29" x14ac:dyDescent="0.25">
      <c r="A69" s="52" t="s">
        <v>17</v>
      </c>
      <c r="B69" s="52"/>
      <c r="C69" s="52"/>
      <c r="D69" s="52"/>
      <c r="E69" s="52"/>
      <c r="F69" s="52"/>
      <c r="G69" s="52"/>
      <c r="H69" s="52"/>
      <c r="I69" s="52"/>
      <c r="J69" s="52"/>
      <c r="K69" s="52"/>
      <c r="L69" s="52"/>
      <c r="M69" s="52"/>
      <c r="N69" s="52"/>
      <c r="O69" s="52"/>
      <c r="P69" s="6"/>
      <c r="Q69" s="6"/>
      <c r="R69" s="6"/>
      <c r="S69" s="6"/>
    </row>
    <row r="70" spans="1:29" x14ac:dyDescent="0.25">
      <c r="A70" s="14" t="s">
        <v>18</v>
      </c>
      <c r="B70" s="14"/>
      <c r="C70" s="14"/>
      <c r="D70" s="14"/>
      <c r="E70" s="14"/>
      <c r="F70" s="14"/>
      <c r="G70" s="14"/>
      <c r="H70" s="14"/>
      <c r="I70" s="14"/>
      <c r="J70" s="14"/>
      <c r="K70" s="14"/>
      <c r="L70" s="14"/>
      <c r="M70" s="14"/>
      <c r="N70" s="14"/>
      <c r="O70" s="14"/>
    </row>
    <row r="71" spans="1:29" x14ac:dyDescent="0.25">
      <c r="A71" s="14" t="s">
        <v>37</v>
      </c>
      <c r="B71" s="14"/>
      <c r="C71" s="14"/>
      <c r="D71" s="14"/>
      <c r="E71" s="14"/>
      <c r="F71" s="14"/>
      <c r="G71" s="14"/>
      <c r="H71" s="14"/>
      <c r="I71" s="14"/>
      <c r="J71" s="14"/>
      <c r="K71" s="14"/>
      <c r="L71" s="14"/>
      <c r="M71" s="14"/>
      <c r="N71" s="14"/>
      <c r="O71" s="14"/>
    </row>
    <row r="72" spans="1:29" ht="30" customHeight="1" x14ac:dyDescent="0.25">
      <c r="A72" s="95" t="s">
        <v>33</v>
      </c>
      <c r="B72" s="95"/>
      <c r="C72" s="95"/>
      <c r="D72" s="95"/>
      <c r="E72" s="95"/>
      <c r="F72" s="95"/>
      <c r="G72" s="95"/>
      <c r="H72" s="95"/>
      <c r="I72" s="95"/>
      <c r="J72" s="95"/>
      <c r="K72" s="95"/>
      <c r="L72" s="95"/>
      <c r="M72" s="95"/>
      <c r="N72" s="95"/>
      <c r="O72" s="53"/>
      <c r="P72" s="8"/>
      <c r="Q72" s="8"/>
      <c r="R72" s="8"/>
      <c r="S72" s="8"/>
    </row>
    <row r="73" spans="1:29" x14ac:dyDescent="0.25">
      <c r="A73" s="14" t="s">
        <v>19</v>
      </c>
      <c r="B73" s="14"/>
      <c r="C73" s="14"/>
      <c r="D73" s="14"/>
      <c r="E73" s="14"/>
      <c r="F73" s="14"/>
      <c r="G73" s="14"/>
      <c r="H73" s="14"/>
      <c r="I73" s="14"/>
      <c r="J73" s="14"/>
      <c r="K73" s="14"/>
      <c r="L73" s="14"/>
      <c r="M73" s="14"/>
      <c r="N73" s="14"/>
      <c r="O73" s="14"/>
    </row>
    <row r="74" spans="1:29" ht="33.75" customHeight="1" x14ac:dyDescent="0.25">
      <c r="A74" s="92" t="s">
        <v>20</v>
      </c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54"/>
      <c r="P74" s="1"/>
      <c r="Q74" s="1"/>
      <c r="R74" s="1"/>
      <c r="S74" s="1"/>
    </row>
    <row r="75" spans="1:29" ht="60" customHeight="1" x14ac:dyDescent="0.25">
      <c r="A75" s="97" t="s">
        <v>71</v>
      </c>
      <c r="B75" s="97"/>
      <c r="C75" s="97"/>
      <c r="D75" s="97"/>
      <c r="E75" s="97"/>
      <c r="F75" s="97"/>
      <c r="G75" s="97"/>
      <c r="H75" s="97"/>
      <c r="I75" s="97"/>
      <c r="J75" s="97"/>
      <c r="K75" s="97"/>
      <c r="L75" s="97"/>
      <c r="M75" s="97"/>
      <c r="N75" s="97"/>
      <c r="O75" s="51"/>
      <c r="P75" s="7"/>
      <c r="Q75" s="7"/>
      <c r="R75" s="7"/>
      <c r="S75" s="7"/>
    </row>
    <row r="76" spans="1:29" ht="15" customHeight="1" x14ac:dyDescent="0.25">
      <c r="A76" s="94" t="s">
        <v>21</v>
      </c>
      <c r="B76" s="94"/>
      <c r="C76" s="94"/>
      <c r="D76" s="94"/>
      <c r="E76" s="94"/>
      <c r="F76" s="94"/>
      <c r="G76" s="94"/>
      <c r="H76" s="94"/>
      <c r="I76" s="94"/>
      <c r="J76" s="94"/>
      <c r="K76" s="94"/>
      <c r="L76" s="94"/>
      <c r="M76" s="94"/>
      <c r="N76" s="94"/>
      <c r="O76" s="55"/>
      <c r="P76" s="3"/>
      <c r="Q76" s="3"/>
      <c r="R76" s="3"/>
      <c r="S76" s="3"/>
    </row>
    <row r="77" spans="1:29" ht="29.25" customHeight="1" x14ac:dyDescent="0.25">
      <c r="A77" s="92" t="s">
        <v>72</v>
      </c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54"/>
      <c r="P77" s="1"/>
      <c r="Q77" s="1"/>
      <c r="R77" s="1"/>
      <c r="S77" s="1"/>
    </row>
    <row r="78" spans="1:29" x14ac:dyDescent="0.25">
      <c r="A78" s="14"/>
      <c r="B78" s="14"/>
      <c r="C78" s="14"/>
      <c r="D78" s="14"/>
      <c r="E78" s="14"/>
      <c r="F78" s="14"/>
      <c r="G78" s="14"/>
      <c r="H78" s="14"/>
      <c r="I78" s="14"/>
      <c r="J78" s="14"/>
      <c r="K78" s="14"/>
      <c r="L78" s="14"/>
      <c r="M78" s="14"/>
      <c r="N78" s="14"/>
      <c r="O78" s="14"/>
    </row>
    <row r="79" spans="1:29" x14ac:dyDescent="0.25">
      <c r="A79" s="14"/>
      <c r="B79" s="14"/>
      <c r="C79" s="14"/>
      <c r="D79" s="14"/>
      <c r="E79" s="14"/>
      <c r="F79" s="14"/>
      <c r="G79" s="14"/>
      <c r="H79" s="14"/>
      <c r="I79" s="14"/>
      <c r="J79" s="14"/>
      <c r="K79" s="14"/>
      <c r="L79" s="14"/>
      <c r="M79" s="14"/>
      <c r="N79" s="14"/>
      <c r="O79" s="14"/>
    </row>
    <row r="80" spans="1:29" ht="49.5" customHeight="1" x14ac:dyDescent="0.25">
      <c r="A80" s="93" t="s">
        <v>74</v>
      </c>
      <c r="B80" s="93"/>
      <c r="C80" s="93"/>
      <c r="D80" s="93"/>
      <c r="E80" s="93"/>
      <c r="F80" s="93"/>
      <c r="G80" s="93"/>
      <c r="H80" s="93"/>
      <c r="I80" s="93"/>
      <c r="J80" s="93"/>
      <c r="K80" s="93"/>
      <c r="L80" s="93"/>
      <c r="M80" s="93"/>
      <c r="N80" s="93"/>
      <c r="O80" s="56"/>
      <c r="P80" s="9"/>
      <c r="Q80" s="9"/>
      <c r="R80" s="9"/>
      <c r="S80" s="9"/>
    </row>
    <row r="81" spans="1:19" ht="15" customHeight="1" x14ac:dyDescent="0.25">
      <c r="A81" s="9"/>
      <c r="B81" s="9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  <c r="P81" s="9"/>
      <c r="Q81" s="9"/>
      <c r="R81" s="9"/>
      <c r="S81" s="9"/>
    </row>
    <row r="82" spans="1:19" ht="19.5" customHeight="1" x14ac:dyDescent="0.25">
      <c r="A82" s="9"/>
      <c r="B82" s="9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S82" s="9"/>
    </row>
  </sheetData>
  <sheetProtection algorithmName="SHA-512" hashValue="dBtBJX1CP/q5V0fjYO21n9WEwDVlFDDX8rnByH1dZYpMe5YsVAhiyAo/BpdQgrf2S2fSphgx5/76P4mxMolqpQ==" saltValue="VwexeBye0aEBtcWzmNyHhQ==" spinCount="100000" sheet="1" selectLockedCells="1"/>
  <dataConsolidate/>
  <mergeCells count="92">
    <mergeCell ref="B4:D4"/>
    <mergeCell ref="B6:D6"/>
    <mergeCell ref="B3:D3"/>
    <mergeCell ref="A62:H62"/>
    <mergeCell ref="A75:N75"/>
    <mergeCell ref="A63:H63"/>
    <mergeCell ref="C57:D57"/>
    <mergeCell ref="G57:H57"/>
    <mergeCell ref="A58:F58"/>
    <mergeCell ref="G58:H58"/>
    <mergeCell ref="C54:D54"/>
    <mergeCell ref="G54:H54"/>
    <mergeCell ref="C55:D55"/>
    <mergeCell ref="G55:H55"/>
    <mergeCell ref="C56:D56"/>
    <mergeCell ref="G56:H56"/>
    <mergeCell ref="A77:N77"/>
    <mergeCell ref="A80:N80"/>
    <mergeCell ref="A76:N76"/>
    <mergeCell ref="A74:N74"/>
    <mergeCell ref="A72:N72"/>
    <mergeCell ref="C51:D51"/>
    <mergeCell ref="G51:H51"/>
    <mergeCell ref="C52:D52"/>
    <mergeCell ref="G52:H52"/>
    <mergeCell ref="C53:D53"/>
    <mergeCell ref="G53:H53"/>
    <mergeCell ref="A46:F46"/>
    <mergeCell ref="G46:H46"/>
    <mergeCell ref="A49:H49"/>
    <mergeCell ref="C50:D50"/>
    <mergeCell ref="G50:H50"/>
    <mergeCell ref="C43:D43"/>
    <mergeCell ref="G43:H43"/>
    <mergeCell ref="C44:D44"/>
    <mergeCell ref="G44:H44"/>
    <mergeCell ref="C45:D45"/>
    <mergeCell ref="G45:H45"/>
    <mergeCell ref="C40:D40"/>
    <mergeCell ref="G40:H40"/>
    <mergeCell ref="C41:D41"/>
    <mergeCell ref="G41:H41"/>
    <mergeCell ref="C42:D42"/>
    <mergeCell ref="G42:H42"/>
    <mergeCell ref="C37:D37"/>
    <mergeCell ref="G37:H37"/>
    <mergeCell ref="C38:D38"/>
    <mergeCell ref="G38:H38"/>
    <mergeCell ref="C39:D39"/>
    <mergeCell ref="G39:H39"/>
    <mergeCell ref="C34:D34"/>
    <mergeCell ref="G34:H34"/>
    <mergeCell ref="C35:D35"/>
    <mergeCell ref="G35:H35"/>
    <mergeCell ref="C36:D36"/>
    <mergeCell ref="G36:H36"/>
    <mergeCell ref="C31:D31"/>
    <mergeCell ref="G31:H31"/>
    <mergeCell ref="C32:D32"/>
    <mergeCell ref="G32:H32"/>
    <mergeCell ref="C33:D33"/>
    <mergeCell ref="G33:H33"/>
    <mergeCell ref="C28:D28"/>
    <mergeCell ref="G28:H28"/>
    <mergeCell ref="C29:D29"/>
    <mergeCell ref="G29:H29"/>
    <mergeCell ref="C30:D30"/>
    <mergeCell ref="G30:H30"/>
    <mergeCell ref="G22:H22"/>
    <mergeCell ref="C13:D13"/>
    <mergeCell ref="C7:D7"/>
    <mergeCell ref="C9:D9"/>
    <mergeCell ref="C12:D12"/>
    <mergeCell ref="C11:D11"/>
    <mergeCell ref="A18:H18"/>
    <mergeCell ref="A16:H16"/>
    <mergeCell ref="C26:D26"/>
    <mergeCell ref="G26:H26"/>
    <mergeCell ref="C27:D27"/>
    <mergeCell ref="G27:H27"/>
    <mergeCell ref="C8:D8"/>
    <mergeCell ref="C10:D10"/>
    <mergeCell ref="C23:D23"/>
    <mergeCell ref="G23:H23"/>
    <mergeCell ref="C24:D24"/>
    <mergeCell ref="G24:H24"/>
    <mergeCell ref="C25:D25"/>
    <mergeCell ref="G25:H25"/>
    <mergeCell ref="A20:H20"/>
    <mergeCell ref="C21:D21"/>
    <mergeCell ref="G21:H21"/>
    <mergeCell ref="C22:D22"/>
  </mergeCells>
  <pageMargins left="3.937007874015748E-2" right="3.937007874015748E-2" top="0.35433070866141736" bottom="0.15748031496062992" header="0.11811023622047245" footer="0.19685039370078741"/>
  <pageSetup paperSize="9" scale="40" orientation="portrait" horizontalDpi="4294967294" verticalDpi="300" r:id="rId1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 xr:uid="{00000000-0002-0000-0000-000001000000}">
          <x14:formula1>
            <xm:f>Výpočet!$F$15:$F$18</xm:f>
          </x14:formula1>
          <xm:sqref>C8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25"/>
  <sheetViews>
    <sheetView topLeftCell="A13" workbookViewId="0">
      <selection activeCell="H36" sqref="H36"/>
    </sheetView>
  </sheetViews>
  <sheetFormatPr defaultColWidth="9.140625" defaultRowHeight="15" x14ac:dyDescent="0.25"/>
  <cols>
    <col min="1" max="7" width="9.140625" style="2"/>
    <col min="8" max="8" width="28.85546875" style="2" customWidth="1"/>
    <col min="9" max="9" width="31.42578125" style="2" bestFit="1" customWidth="1"/>
    <col min="10" max="16384" width="9.140625" style="2"/>
  </cols>
  <sheetData>
    <row r="1" spans="1:10" x14ac:dyDescent="0.25">
      <c r="B1" s="2" t="s">
        <v>10</v>
      </c>
      <c r="G1" s="13" t="s">
        <v>11</v>
      </c>
    </row>
    <row r="2" spans="1:10" ht="45" x14ac:dyDescent="0.25">
      <c r="A2" s="2">
        <v>24</v>
      </c>
      <c r="B2" s="2">
        <f>IF(AND('Příloha č. 3'!B6=24,'Příloha č. 3'!C8="2x/rok"),14,0)</f>
        <v>0</v>
      </c>
      <c r="C2" s="2">
        <f>IF(AND('Příloha č. 3'!B6=24,'Příloha č. 3'!C8="1x/rok"),7,0)</f>
        <v>7</v>
      </c>
      <c r="D2" s="2">
        <f>IF(AND('Příloha č. 3'!B6=24,'Příloha č. 3'!C8="1x/2 roky"),3,0)</f>
        <v>0</v>
      </c>
      <c r="E2" s="2">
        <f t="shared" ref="E2:E10" si="0">SUM(B2:D2)</f>
        <v>7</v>
      </c>
      <c r="G2" s="2">
        <v>24</v>
      </c>
      <c r="H2" s="1" t="s">
        <v>40</v>
      </c>
      <c r="I2" s="2" t="s">
        <v>48</v>
      </c>
    </row>
    <row r="3" spans="1:10" ht="45" x14ac:dyDescent="0.25">
      <c r="A3" s="2">
        <v>36</v>
      </c>
      <c r="B3" s="2">
        <f>IF(AND('Příloha č. 3'!B6=36,'Příloha č. 3'!C8="2x/rok"),12,0)</f>
        <v>0</v>
      </c>
      <c r="C3" s="2">
        <f>IF(AND('Příloha č. 3'!B6=36,'Příloha č. 3'!C8="1x/rok"),6,0)</f>
        <v>0</v>
      </c>
      <c r="D3" s="2">
        <f>IF(AND('Příloha č. 3'!B6=36,'Příloha č. 3'!C8="1x/2 roky"),3,0)</f>
        <v>0</v>
      </c>
      <c r="E3" s="2">
        <f t="shared" si="0"/>
        <v>0</v>
      </c>
      <c r="G3" s="2">
        <v>36</v>
      </c>
      <c r="H3" s="1" t="s">
        <v>41</v>
      </c>
      <c r="I3" s="1" t="s">
        <v>49</v>
      </c>
      <c r="J3" s="1"/>
    </row>
    <row r="4" spans="1:10" ht="45" x14ac:dyDescent="0.25">
      <c r="A4" s="2">
        <v>48</v>
      </c>
      <c r="B4" s="2">
        <f>IF(AND('Příloha č. 3'!B6=48,'Příloha č. 3'!C8="2x/rok"),10,0)</f>
        <v>0</v>
      </c>
      <c r="C4" s="2">
        <f>IF(AND('Příloha č. 3'!B6=48,'Příloha č. 3'!C8="1x/rok"),5,0)</f>
        <v>0</v>
      </c>
      <c r="D4" s="2">
        <f>IF(AND('Příloha č. 3'!B6=48,'Příloha č. 3'!C8="1x/2 roky"),2,0)</f>
        <v>0</v>
      </c>
      <c r="E4" s="2">
        <f t="shared" si="0"/>
        <v>0</v>
      </c>
      <c r="G4" s="2">
        <v>48</v>
      </c>
      <c r="H4" s="1" t="s">
        <v>42</v>
      </c>
      <c r="I4" s="1" t="s">
        <v>50</v>
      </c>
      <c r="J4" s="1"/>
    </row>
    <row r="5" spans="1:10" ht="45" x14ac:dyDescent="0.25">
      <c r="A5" s="2">
        <v>60</v>
      </c>
      <c r="B5" s="2">
        <f>IF(AND('Příloha č. 3'!B6=60,'Příloha č. 3'!C8="2x/rok"),8,0)</f>
        <v>0</v>
      </c>
      <c r="C5" s="2">
        <f>IF(AND('Příloha č. 3'!B6=60,'Příloha č. 3'!C8="1x/rok"),4,0)</f>
        <v>0</v>
      </c>
      <c r="D5" s="2">
        <f>IF(AND('Příloha č. 3'!B6=60,'Příloha č. 3'!C8="1x/2 roky"),2,0)</f>
        <v>0</v>
      </c>
      <c r="E5" s="2">
        <f t="shared" si="0"/>
        <v>0</v>
      </c>
      <c r="G5" s="2">
        <v>60</v>
      </c>
      <c r="H5" s="1" t="s">
        <v>43</v>
      </c>
      <c r="I5" s="1" t="s">
        <v>51</v>
      </c>
      <c r="J5" s="1"/>
    </row>
    <row r="6" spans="1:10" ht="45" x14ac:dyDescent="0.25">
      <c r="A6" s="2">
        <v>72</v>
      </c>
      <c r="B6" s="2">
        <f>IF(AND('Příloha č. 3'!B6=72,'Příloha č. 3'!C8="2x/rok"),6,0)</f>
        <v>0</v>
      </c>
      <c r="C6" s="2">
        <f>IF(AND('Příloha č. 3'!B6=72,'Příloha č. 3'!C8="1x/rok"),3,0)</f>
        <v>0</v>
      </c>
      <c r="D6" s="2">
        <f>IF(AND('Příloha č. 3'!B6=72,'Příloha č. 3'!C8="1x/2 roky"),1,0)</f>
        <v>0</v>
      </c>
      <c r="E6" s="2">
        <f t="shared" si="0"/>
        <v>0</v>
      </c>
      <c r="G6" s="2">
        <v>72</v>
      </c>
      <c r="H6" s="1" t="s">
        <v>44</v>
      </c>
      <c r="I6" s="1" t="s">
        <v>52</v>
      </c>
    </row>
    <row r="7" spans="1:10" ht="45" x14ac:dyDescent="0.25">
      <c r="A7" s="2">
        <v>84</v>
      </c>
      <c r="B7" s="2">
        <f>IF(AND('Příloha č. 3'!B6=84,'Příloha č. 3'!C8="2x/rok"),4,0)</f>
        <v>0</v>
      </c>
      <c r="C7" s="2">
        <f>IF(AND('Příloha č. 3'!B6=84,'Příloha č. 3'!C8="1x/rok"),2,0)</f>
        <v>0</v>
      </c>
      <c r="D7" s="2">
        <f>IF(AND('Příloha č. 3'!B6=84,'Příloha č. 3'!C8="1x/2 roky"),1,0)</f>
        <v>0</v>
      </c>
      <c r="E7" s="2">
        <f t="shared" si="0"/>
        <v>0</v>
      </c>
      <c r="G7" s="2">
        <v>84</v>
      </c>
      <c r="H7" s="1" t="s">
        <v>45</v>
      </c>
      <c r="I7" s="1" t="s">
        <v>53</v>
      </c>
    </row>
    <row r="8" spans="1:10" ht="45" x14ac:dyDescent="0.25">
      <c r="A8" s="2">
        <v>96</v>
      </c>
      <c r="B8" s="2">
        <f>IF(AND('Příloha č. 3'!B6=96,'Příloha č. 3'!C8="2x/rok"),2,0)</f>
        <v>0</v>
      </c>
      <c r="C8" s="2">
        <f>IF(AND('Příloha č. 3'!B6=96,'Příloha č. 3'!C8="1x/rok"),1,0)</f>
        <v>0</v>
      </c>
      <c r="D8" s="2">
        <f>IF(AND('Příloha č. 3'!B6=96,'Příloha č. 3'!C8="1x/2 roky"),0,0)</f>
        <v>0</v>
      </c>
      <c r="E8" s="2">
        <f t="shared" si="0"/>
        <v>0</v>
      </c>
      <c r="G8" s="2">
        <v>96</v>
      </c>
      <c r="H8" s="1" t="s">
        <v>46</v>
      </c>
      <c r="I8" s="1" t="s">
        <v>54</v>
      </c>
    </row>
    <row r="9" spans="1:10" ht="45" x14ac:dyDescent="0.25">
      <c r="A9" s="2">
        <v>108</v>
      </c>
      <c r="B9" s="2">
        <f>IF(AND('Příloha č. 3'!B6=108,'Příloha č. 3'!C8="2x/rok"),1,0)</f>
        <v>0</v>
      </c>
      <c r="C9" s="2">
        <f>IF(AND('Příloha č. 3'!B6=108,'Příloha č. 3'!C8="1x/rok"),0,0)</f>
        <v>0</v>
      </c>
      <c r="D9" s="2">
        <f>IF(AND('Příloha č. 3'!B6=108,'Příloha č. 3'!C8="1x/2 roky"),0,0)</f>
        <v>0</v>
      </c>
      <c r="E9" s="2">
        <f t="shared" si="0"/>
        <v>0</v>
      </c>
      <c r="G9" s="2">
        <v>108</v>
      </c>
      <c r="H9" s="1" t="s">
        <v>47</v>
      </c>
      <c r="I9" s="1" t="s">
        <v>55</v>
      </c>
    </row>
    <row r="10" spans="1:10" ht="30" x14ac:dyDescent="0.25">
      <c r="A10" s="2">
        <v>120</v>
      </c>
      <c r="B10" s="2">
        <f>IF(AND('Příloha č. 3'!B6=120,'Příloha č. 3'!C8="2x/rok"),0,0)</f>
        <v>0</v>
      </c>
      <c r="C10" s="2">
        <f>IF(AND('Příloha č. 3'!B6=120,'Příloha č. 3'!C8="1x/rok"),0,0)</f>
        <v>0</v>
      </c>
      <c r="D10" s="2">
        <f>IF(AND('Příloha č. 3'!B6=120,'Příloha č. 3'!C8="1x/2 roky"),0,0)</f>
        <v>0</v>
      </c>
      <c r="E10" s="2">
        <f t="shared" si="0"/>
        <v>0</v>
      </c>
      <c r="G10" s="2">
        <v>120</v>
      </c>
      <c r="H10" s="1" t="s">
        <v>7</v>
      </c>
    </row>
    <row r="14" spans="1:10" x14ac:dyDescent="0.2">
      <c r="H14" s="1"/>
    </row>
    <row r="15" spans="1:10" x14ac:dyDescent="0.25">
      <c r="C15" s="2" t="s">
        <v>16</v>
      </c>
      <c r="F15" s="2" t="s">
        <v>35</v>
      </c>
    </row>
    <row r="16" spans="1:10" x14ac:dyDescent="0.25">
      <c r="C16" s="2" t="s">
        <v>13</v>
      </c>
      <c r="F16" s="2" t="s">
        <v>34</v>
      </c>
    </row>
    <row r="17" spans="1:10" x14ac:dyDescent="0.25">
      <c r="A17" s="6"/>
      <c r="B17" s="6"/>
      <c r="C17" s="6" t="s">
        <v>14</v>
      </c>
      <c r="D17" s="6"/>
      <c r="E17" s="6"/>
      <c r="F17" s="6" t="s">
        <v>8</v>
      </c>
      <c r="G17" s="6"/>
      <c r="H17" s="6"/>
      <c r="I17" s="6"/>
      <c r="J17" s="6"/>
    </row>
    <row r="18" spans="1:10" x14ac:dyDescent="0.25">
      <c r="C18" s="2" t="s">
        <v>15</v>
      </c>
      <c r="F18" s="2" t="s">
        <v>9</v>
      </c>
    </row>
    <row r="19" spans="1:10" x14ac:dyDescent="0.2">
      <c r="F19" s="6"/>
    </row>
    <row r="21" spans="1:10" x14ac:dyDescent="0.25">
      <c r="C21" s="2" t="s">
        <v>64</v>
      </c>
    </row>
    <row r="25" spans="1:10" x14ac:dyDescent="0.25">
      <c r="C25" s="2" t="s">
        <v>63</v>
      </c>
    </row>
  </sheetData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Příloha č. 3</vt:lpstr>
      <vt:lpstr>Výpočet</vt:lpstr>
      <vt:lpstr>'Příloha č. 3'!Oblast_tisku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Duchoň Vladimír</dc:creator>
  <cp:lastModifiedBy>Slabý Marek</cp:lastModifiedBy>
  <cp:lastPrinted>2025-10-21T15:48:12Z</cp:lastPrinted>
  <dcterms:created xsi:type="dcterms:W3CDTF">2019-09-25T07:40:33Z</dcterms:created>
  <dcterms:modified xsi:type="dcterms:W3CDTF">2025-10-21T15:48:49Z</dcterms:modified>
</cp:coreProperties>
</file>